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<sst xmlns="http://schemas.openxmlformats.org/spreadsheetml/2006/main" count="341" uniqueCount="305">
  <si>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</si>
  <si>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</si>
  <si>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</si>
  <si>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</si>
  <si>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</si>
  <si>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</si>
  <si>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</si>
  <si>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</si>
  <si>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</si>
  <si>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</si>
  <si>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</si>
  <si>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</si>
  <si>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</si>
  <si>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</si>
  <si>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</si>
  <si>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</si>
  <si>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</si>
  <si>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</si>
  <si>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</si>
  <si>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</si>
  <si>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</si>
  <si>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</si>
  <si>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</si>
  <si>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</si>
  <si>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</si>
  <si>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</si>
  <si>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</si>
  <si>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</si>
  <si>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</si>
  <si>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</si>
  <si>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</si>
  <si>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</si>
  <si>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PRAONICA PLAT D.O.O.</t>
  </si>
  <si>
    <t>MLINI</t>
  </si>
  <si>
    <t>03706249</t>
  </si>
  <si>
    <t>Knjigovodstveni servis:</t>
  </si>
  <si>
    <t>Osoba za kontakt:</t>
  </si>
  <si>
    <t>ANA RADONIĆ</t>
  </si>
  <si>
    <t>(unosi se samo prezime i ime osobe za kontakt)</t>
  </si>
  <si>
    <t>Telefon:</t>
  </si>
  <si>
    <t>023205560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</si>
  <si>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</si>
  <si>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</si>
  <si>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</si>
  <si>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</si>
  <si>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</si>
  <si>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</si>
  <si>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</si>
  <si>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</si>
  <si>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</si>
  <si>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</si>
  <si>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</si>
  <si>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</si>
  <si>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</si>
  <si>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</si>
  <si>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30.06.2018.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</si>
  <si>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</si>
  <si>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</si>
  <si>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</si>
  <si>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</si>
  <si>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</si>
  <si>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</si>
  <si>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</si>
  <si>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</si>
  <si>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</si>
  <si>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</si>
  <si>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</si>
  <si>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</si>
  <si>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</si>
  <si>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</si>
  <si>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</si>
  <si>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</si>
  <si>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</si>
  <si>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</si>
  <si>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</si>
  <si>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</si>
  <si>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</si>
  <si>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</si>
  <si>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</si>
  <si>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</si>
  <si>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</si>
  <si>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</si>
  <si>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</si>
  <si>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</si>
  <si>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</si>
  <si>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</si>
  <si>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</si>
  <si>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</si>
  <si>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</si>
  <si>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</si>
  <si>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</si>
  <si>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</si>
  <si>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</si>
  <si>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</si>
  <si>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</si>
  <si>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</si>
  <si>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</si>
  <si>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</si>
  <si>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</si>
  <si>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</si>
  <si>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</si>
  <si>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</si>
  <si>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</si>
  <si>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</si>
  <si>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</si>
  <si>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</si>
  <si>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</si>
  <si>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</si>
  <si>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</si>
  <si>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</si>
  <si>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</si>
  <si>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</si>
  <si>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</si>
  <si>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</si>
  <si>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</si>
  <si>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</si>
  <si>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</si>
  <si>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</si>
  <si>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</si>
  <si>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</si>
  <si>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</si>
  <si>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</si>
  <si>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</si>
  <si>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</si>
  <si>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</si>
  <si>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</si>
  <si>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</si>
  <si>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</si>
  <si>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</si>
  <si>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</si>
  <si>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</si>
  <si>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</si>
  <si>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</si>
  <si>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</si>
  <si>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</si>
  <si>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</si>
  <si>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</si>
  <si>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</si>
  <si>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</si>
  <si>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</si>
  <si>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</si>
  <si>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</si>
  <si>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</si>
  <si>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</si>
  <si>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</si>
  <si>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</si>
  <si>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</si>
  <si>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</si>
  <si>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</si>
  <si>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</si>
  <si>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</si>
  <si>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</si>
  <si>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</si>
  <si>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</si>
  <si>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</si>
  <si>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</si>
  <si>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</si>
  <si>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</si>
  <si>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</si>
  <si>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</si>
  <si>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</si>
  <si>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</si>
  <si>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</si>
  <si>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</si>
  <si>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30.06.2018.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</si>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</sst>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 vertical="top"/>
      <protection/>
    </xf>
    <xf numFmtId="164" fontId="12" fillId="8" borderId="1" applyNumberFormat="0" applyAlignment="0" applyProtection="0"/>
    <xf numFmtId="164" fontId="13" fillId="0" borderId="0">
      <alignment/>
      <protection/>
    </xf>
    <xf numFmtId="164" fontId="0" fillId="0" borderId="0" applyNumberFormat="0" applyFill="0" applyBorder="0" applyAlignment="0" applyProtection="0"/>
    <xf numFmtId="164" fontId="11" fillId="0" borderId="0">
      <alignment vertical="top"/>
      <protection/>
    </xf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33" applyFont="1" applyAlignment="1">
      <alignment/>
      <protection/>
    </xf>
    <xf numFmtId="164" fontId="14" fillId="0" borderId="2" xfId="33" applyFont="1" applyBorder="1" applyAlignment="1">
      <alignment/>
      <protection/>
    </xf>
    <xf numFmtId="164" fontId="13" fillId="0" borderId="3" xfId="33" applyFont="1" applyBorder="1" applyAlignment="1">
      <alignment/>
      <protection/>
    </xf>
    <xf numFmtId="164" fontId="13" fillId="0" borderId="4" xfId="33" applyFont="1" applyBorder="1" applyAlignment="1">
      <alignment/>
      <protection/>
    </xf>
    <xf numFmtId="164" fontId="13" fillId="0" borderId="0" xfId="33" applyFont="1" applyAlignment="1">
      <alignment/>
      <protection/>
    </xf>
    <xf numFmtId="164" fontId="15" fillId="0" borderId="5" xfId="33" applyFont="1" applyFill="1" applyBorder="1" applyAlignment="1" applyProtection="1">
      <alignment horizontal="left" vertical="center" wrapText="1"/>
      <protection hidden="1"/>
    </xf>
    <xf numFmtId="165" fontId="15" fillId="0" borderId="6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7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 horizontal="left" vertical="center" wrapText="1"/>
      <protection hidden="1"/>
    </xf>
    <xf numFmtId="164" fontId="13" fillId="0" borderId="7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horizontal="center" vertical="center" wrapText="1"/>
      <protection hidden="1"/>
    </xf>
    <xf numFmtId="164" fontId="13" fillId="0" borderId="8" xfId="33" applyFont="1" applyBorder="1" applyAlignment="1" applyProtection="1">
      <alignment horizontal="left" vertical="center" wrapText="1"/>
      <protection hidden="1"/>
    </xf>
    <xf numFmtId="164" fontId="16" fillId="0" borderId="5" xfId="33" applyFont="1" applyBorder="1" applyAlignment="1" applyProtection="1">
      <alignment horizontal="center" vertical="center" wrapText="1"/>
      <protection hidden="1"/>
    </xf>
    <xf numFmtId="164" fontId="13" fillId="0" borderId="7" xfId="33" applyFont="1" applyBorder="1" applyAlignment="1" applyProtection="1">
      <alignment/>
      <protection hidden="1"/>
    </xf>
    <xf numFmtId="164" fontId="13" fillId="0" borderId="0" xfId="33" applyFont="1" applyBorder="1" applyAlignment="1" applyProtection="1">
      <alignment/>
      <protection hidden="1"/>
    </xf>
    <xf numFmtId="164" fontId="17" fillId="0" borderId="0" xfId="33" applyFont="1" applyBorder="1" applyAlignment="1" applyProtection="1">
      <alignment horizontal="right" vertical="center" wrapText="1"/>
      <protection hidden="1"/>
    </xf>
    <xf numFmtId="164" fontId="17" fillId="0" borderId="0" xfId="33" applyFont="1" applyBorder="1" applyAlignment="1" applyProtection="1">
      <alignment horizontal="right"/>
      <protection hidden="1"/>
    </xf>
    <xf numFmtId="164" fontId="17" fillId="0" borderId="0" xfId="33" applyNumberFormat="1" applyFont="1" applyFill="1" applyBorder="1" applyAlignment="1" applyProtection="1">
      <alignment horizontal="right" vertical="center" shrinkToFit="1"/>
      <protection hidden="1" locked="0"/>
    </xf>
    <xf numFmtId="164" fontId="17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/>
      <protection hidden="1"/>
    </xf>
    <xf numFmtId="164" fontId="13" fillId="0" borderId="5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33" applyFont="1" applyBorder="1" applyAlignment="1" applyProtection="1">
      <alignment wrapText="1"/>
      <protection hidden="1"/>
    </xf>
    <xf numFmtId="164" fontId="13" fillId="0" borderId="8" xfId="33" applyFont="1" applyBorder="1" applyAlignment="1" applyProtection="1">
      <alignment wrapText="1"/>
      <protection hidden="1"/>
    </xf>
    <xf numFmtId="164" fontId="13" fillId="0" borderId="7" xfId="33" applyFont="1" applyBorder="1" applyAlignment="1" applyProtection="1">
      <alignment horizontal="right"/>
      <protection hidden="1"/>
    </xf>
    <xf numFmtId="164" fontId="13" fillId="0" borderId="0" xfId="33" applyFont="1" applyBorder="1" applyAlignment="1" applyProtection="1">
      <alignment horizontal="right"/>
      <protection hidden="1"/>
    </xf>
    <xf numFmtId="164" fontId="18" fillId="0" borderId="5" xfId="33" applyFont="1" applyBorder="1" applyAlignment="1" applyProtection="1">
      <alignment horizontal="right" vertical="center" wrapText="1"/>
      <protection hidden="1"/>
    </xf>
    <xf numFmtId="164" fontId="13" fillId="0" borderId="8" xfId="33" applyFont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left"/>
      <protection hidden="1"/>
    </xf>
    <xf numFmtId="164" fontId="13" fillId="0" borderId="0" xfId="33" applyFont="1" applyFill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vertical="center" wrapText="1"/>
      <protection hidden="1"/>
    </xf>
    <xf numFmtId="164" fontId="15" fillId="0" borderId="9" xfId="33" applyFont="1" applyFill="1" applyBorder="1" applyAlignment="1" applyProtection="1">
      <alignment horizontal="left" vertical="center"/>
      <protection hidden="1" locked="0"/>
    </xf>
    <xf numFmtId="164" fontId="13" fillId="0" borderId="0" xfId="33" applyFont="1" applyBorder="1" applyAlignment="1" applyProtection="1">
      <alignment vertical="top"/>
      <protection hidden="1"/>
    </xf>
    <xf numFmtId="167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9" fillId="0" borderId="9" xfId="20" applyNumberFormat="1" applyFont="1" applyFill="1" applyBorder="1" applyAlignment="1" applyProtection="1">
      <alignment/>
      <protection hidden="1" locked="0"/>
    </xf>
    <xf numFmtId="164" fontId="13" fillId="0" borderId="7" xfId="33" applyFont="1" applyBorder="1" applyAlignment="1" applyProtection="1">
      <alignment horizontal="right" vertical="center"/>
      <protection hidden="1"/>
    </xf>
    <xf numFmtId="164" fontId="15" fillId="0" borderId="8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horizontal="right" vertical="center"/>
      <protection hidden="1"/>
    </xf>
    <xf numFmtId="168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vertical="top"/>
      <protection hidden="1"/>
    </xf>
    <xf numFmtId="164" fontId="15" fillId="0" borderId="9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Border="1" applyAlignment="1" applyProtection="1">
      <alignment vertical="top"/>
      <protection hidden="1"/>
    </xf>
    <xf numFmtId="164" fontId="13" fillId="0" borderId="0" xfId="33" applyFont="1" applyBorder="1" applyAlignment="1">
      <alignment/>
      <protection/>
    </xf>
    <xf numFmtId="164" fontId="13" fillId="0" borderId="8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horizontal="left" vertical="top" wrapText="1"/>
      <protection hidden="1"/>
    </xf>
    <xf numFmtId="164" fontId="13" fillId="0" borderId="7" xfId="33" applyFont="1" applyBorder="1" applyAlignment="1" applyProtection="1">
      <alignment horizontal="center" vertical="center"/>
      <protection hidden="1"/>
    </xf>
    <xf numFmtId="164" fontId="13" fillId="0" borderId="0" xfId="33" applyFont="1" applyBorder="1" applyAlignment="1">
      <alignment horizontal="center" vertical="center"/>
      <protection/>
    </xf>
    <xf numFmtId="164" fontId="13" fillId="0" borderId="8" xfId="33" applyFont="1" applyBorder="1" applyAlignment="1">
      <alignment horizontal="center"/>
      <protection/>
    </xf>
    <xf numFmtId="164" fontId="13" fillId="0" borderId="7" xfId="33" applyFont="1" applyBorder="1" applyAlignment="1">
      <alignment/>
      <protection/>
    </xf>
    <xf numFmtId="164" fontId="13" fillId="0" borderId="0" xfId="33" applyFont="1" applyBorder="1" applyAlignment="1" applyProtection="1">
      <alignment horizontal="center" vertical="center"/>
      <protection hidden="1" locked="0"/>
    </xf>
    <xf numFmtId="164" fontId="15" fillId="0" borderId="9" xfId="33" applyFont="1" applyFill="1" applyBorder="1" applyAlignment="1" applyProtection="1">
      <alignment horizontal="right" vertical="center"/>
      <protection hidden="1" locked="0"/>
    </xf>
    <xf numFmtId="164" fontId="15" fillId="0" borderId="1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vertical="top" wrapText="1"/>
      <protection hidden="1"/>
    </xf>
    <xf numFmtId="164" fontId="13" fillId="0" borderId="8" xfId="33" applyFont="1" applyBorder="1" applyAlignment="1" applyProtection="1">
      <alignment horizontal="left" vertical="top" indent="2"/>
      <protection hidden="1"/>
    </xf>
    <xf numFmtId="164" fontId="13" fillId="0" borderId="8" xfId="33" applyFont="1" applyBorder="1" applyAlignment="1" applyProtection="1">
      <alignment horizontal="left" vertical="top" wrapText="1" indent="2"/>
      <protection hidden="1"/>
    </xf>
    <xf numFmtId="164" fontId="13" fillId="0" borderId="7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center" vertical="top"/>
      <protection hidden="1"/>
    </xf>
    <xf numFmtId="164" fontId="13" fillId="0" borderId="0" xfId="33" applyFont="1" applyBorder="1" applyAlignment="1" applyProtection="1">
      <alignment horizontal="center"/>
      <protection hidden="1"/>
    </xf>
    <xf numFmtId="164" fontId="15" fillId="0" borderId="7" xfId="33" applyFont="1" applyFill="1" applyBorder="1" applyAlignment="1" applyProtection="1">
      <alignment horizontal="right" vertical="center"/>
      <protection hidden="1" locked="0"/>
    </xf>
    <xf numFmtId="164" fontId="15" fillId="0" borderId="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Fill="1" applyBorder="1" applyAlignment="1">
      <alignment/>
      <protection/>
    </xf>
    <xf numFmtId="166" fontId="15" fillId="0" borderId="0" xfId="33" applyNumberFormat="1" applyFont="1" applyFill="1" applyBorder="1" applyAlignment="1" applyProtection="1">
      <alignment horizontal="center" vertical="center"/>
      <protection hidden="1" locked="0"/>
    </xf>
    <xf numFmtId="166" fontId="15" fillId="0" borderId="8" xfId="33" applyNumberFormat="1" applyFont="1" applyBorder="1" applyAlignment="1" applyProtection="1">
      <alignment horizontal="center" vertical="center"/>
      <protection hidden="1" locked="0"/>
    </xf>
    <xf numFmtId="164" fontId="13" fillId="0" borderId="7" xfId="33" applyFont="1" applyBorder="1" applyAlignment="1" applyProtection="1">
      <alignment horizontal="left" vertical="top"/>
      <protection hidden="1"/>
    </xf>
    <xf numFmtId="164" fontId="13" fillId="0" borderId="0" xfId="33" applyFont="1" applyBorder="1" applyAlignment="1" applyProtection="1">
      <alignment horizontal="left" vertical="top"/>
      <protection hidden="1"/>
    </xf>
    <xf numFmtId="164" fontId="13" fillId="0" borderId="8" xfId="33" applyFont="1" applyBorder="1" applyAlignment="1" applyProtection="1">
      <alignment horizontal="left"/>
      <protection hidden="1"/>
    </xf>
    <xf numFmtId="164" fontId="13" fillId="0" borderId="5" xfId="33" applyFont="1" applyBorder="1" applyAlignment="1" applyProtection="1">
      <alignment horizontal="right" vertical="center" wrapText="1"/>
      <protection hidden="1"/>
    </xf>
    <xf numFmtId="164" fontId="13" fillId="0" borderId="3" xfId="33" applyFont="1" applyBorder="1" applyAlignment="1" applyProtection="1">
      <alignment/>
      <protection hidden="1"/>
    </xf>
    <xf numFmtId="164" fontId="13" fillId="0" borderId="4" xfId="33" applyFont="1" applyBorder="1" applyAlignment="1" applyProtection="1">
      <alignment/>
      <protection hidden="1"/>
    </xf>
    <xf numFmtId="166" fontId="15" fillId="0" borderId="9" xfId="33" applyNumberFormat="1" applyFont="1" applyFill="1" applyBorder="1" applyAlignment="1" applyProtection="1">
      <alignment horizontal="left" vertical="center"/>
      <protection hidden="1" locked="0"/>
    </xf>
    <xf numFmtId="166" fontId="19" fillId="0" borderId="9" xfId="20" applyNumberFormat="1" applyFont="1" applyFill="1" applyBorder="1" applyAlignment="1" applyProtection="1">
      <alignment horizontal="left" vertical="center"/>
      <protection hidden="1" locked="0"/>
    </xf>
    <xf numFmtId="164" fontId="13" fillId="0" borderId="7" xfId="33" applyFont="1" applyBorder="1" applyAlignment="1" applyProtection="1">
      <alignment horizontal="left"/>
      <protection hidden="1"/>
    </xf>
    <xf numFmtId="164" fontId="13" fillId="0" borderId="0" xfId="33" applyFont="1" applyBorder="1" applyAlignment="1" applyProtection="1">
      <alignment vertical="center"/>
      <protection hidden="1"/>
    </xf>
    <xf numFmtId="164" fontId="13" fillId="0" borderId="8" xfId="33" applyFont="1" applyFill="1" applyBorder="1" applyAlignment="1" applyProtection="1">
      <alignment vertical="center"/>
      <protection hidden="1"/>
    </xf>
    <xf numFmtId="164" fontId="21" fillId="0" borderId="0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vertical="center"/>
      <protection hidden="1"/>
    </xf>
    <xf numFmtId="164" fontId="22" fillId="0" borderId="8" xfId="37" applyFont="1" applyFill="1" applyBorder="1" applyAlignment="1" applyProtection="1">
      <alignment vertical="center"/>
      <protection hidden="1"/>
    </xf>
    <xf numFmtId="164" fontId="22" fillId="0" borderId="8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horizontal="left"/>
      <protection hidden="1"/>
    </xf>
    <xf numFmtId="164" fontId="11" fillId="0" borderId="0" xfId="37" applyBorder="1" applyAlignment="1">
      <alignment/>
      <protection/>
    </xf>
    <xf numFmtId="164" fontId="11" fillId="0" borderId="8" xfId="37" applyBorder="1" applyAlignment="1">
      <alignment/>
      <protection/>
    </xf>
    <xf numFmtId="164" fontId="15" fillId="0" borderId="7" xfId="33" applyFont="1" applyBorder="1" applyAlignment="1" applyProtection="1">
      <alignment vertical="center"/>
      <protection hidden="1"/>
    </xf>
    <xf numFmtId="164" fontId="13" fillId="0" borderId="11" xfId="33" applyFont="1" applyBorder="1" applyAlignment="1" applyProtection="1">
      <alignment/>
      <protection hidden="1"/>
    </xf>
    <xf numFmtId="164" fontId="13" fillId="0" borderId="11" xfId="33" applyFont="1" applyBorder="1" applyAlignment="1">
      <alignment/>
      <protection/>
    </xf>
    <xf numFmtId="164" fontId="13" fillId="0" borderId="12" xfId="33" applyFont="1" applyBorder="1" applyAlignment="1" applyProtection="1">
      <alignment/>
      <protection hidden="1"/>
    </xf>
    <xf numFmtId="164" fontId="13" fillId="0" borderId="13" xfId="33" applyFont="1" applyBorder="1" applyAlignment="1" applyProtection="1">
      <alignment horizontal="center" vertical="top"/>
      <protection hidden="1"/>
    </xf>
    <xf numFmtId="164" fontId="13" fillId="0" borderId="10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/>
      <protection hidden="1"/>
    </xf>
    <xf numFmtId="164" fontId="13" fillId="0" borderId="14" xfId="33" applyFont="1" applyFill="1" applyBorder="1" applyAlignment="1" applyProtection="1">
      <alignment horizontal="center" vertical="top"/>
      <protection hidden="1"/>
    </xf>
    <xf numFmtId="164" fontId="13" fillId="0" borderId="15" xfId="33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14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14" xfId="0" applyFont="1" applyFill="1" applyBorder="1" applyAlignment="1" applyProtection="1">
      <alignment horizontal="center" vertical="top" wrapText="1"/>
      <protection hidden="1"/>
    </xf>
    <xf numFmtId="164" fontId="23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16" xfId="0" applyFont="1" applyFill="1" applyBorder="1" applyAlignment="1" applyProtection="1">
      <alignment horizontal="center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Font="1" applyFill="1" applyBorder="1" applyAlignment="1">
      <alignment horizontal="left" vertical="center" wrapText="1"/>
    </xf>
    <xf numFmtId="164" fontId="15" fillId="0" borderId="17" xfId="0" applyFont="1" applyFill="1" applyBorder="1" applyAlignment="1">
      <alignment horizontal="left" vertical="center" wrapText="1"/>
    </xf>
    <xf numFmtId="169" fontId="15" fillId="0" borderId="18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 applyProtection="1">
      <alignment vertical="center"/>
      <protection locked="0"/>
    </xf>
    <xf numFmtId="164" fontId="15" fillId="0" borderId="19" xfId="0" applyFont="1" applyFill="1" applyBorder="1" applyAlignment="1">
      <alignment horizontal="left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8" fontId="18" fillId="0" borderId="19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/>
    </xf>
    <xf numFmtId="168" fontId="18" fillId="0" borderId="19" xfId="0" applyNumberFormat="1" applyFont="1" applyFill="1" applyBorder="1" applyAlignment="1" applyProtection="1">
      <alignment vertical="center"/>
      <protection locked="0"/>
    </xf>
    <xf numFmtId="164" fontId="15" fillId="0" borderId="20" xfId="0" applyFont="1" applyFill="1" applyBorder="1" applyAlignment="1">
      <alignment horizontal="left" vertical="center" wrapText="1"/>
    </xf>
    <xf numFmtId="169" fontId="15" fillId="0" borderId="20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6" xfId="0" applyFont="1" applyFill="1" applyBorder="1" applyAlignment="1">
      <alignment horizontal="left" vertical="center" wrapText="1"/>
    </xf>
    <xf numFmtId="168" fontId="18" fillId="0" borderId="17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 indent="1"/>
    </xf>
    <xf numFmtId="164" fontId="15" fillId="0" borderId="21" xfId="0" applyFont="1" applyFill="1" applyBorder="1" applyAlignment="1">
      <alignment horizontal="left" vertical="center" wrapText="1"/>
    </xf>
    <xf numFmtId="169" fontId="15" fillId="0" borderId="21" xfId="0" applyNumberFormat="1" applyFont="1" applyFill="1" applyBorder="1" applyAlignment="1">
      <alignment horizontal="center" vertical="center"/>
    </xf>
    <xf numFmtId="164" fontId="13" fillId="0" borderId="2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center" vertical="top" wrapText="1"/>
      <protection hidden="1"/>
    </xf>
    <xf numFmtId="164" fontId="23" fillId="0" borderId="14" xfId="0" applyFont="1" applyFill="1" applyBorder="1" applyAlignment="1" applyProtection="1">
      <alignment horizontal="left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/>
      <protection hidden="1"/>
    </xf>
    <xf numFmtId="164" fontId="13" fillId="0" borderId="21" xfId="0" applyFont="1" applyFill="1" applyBorder="1" applyAlignment="1">
      <alignment horizontal="left" vertical="center" wrapText="1" indent="1"/>
    </xf>
    <xf numFmtId="168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16" xfId="0" applyFont="1" applyFill="1" applyBorder="1" applyAlignment="1">
      <alignment horizontal="left" vertical="center" wrapText="1"/>
    </xf>
    <xf numFmtId="164" fontId="15" fillId="0" borderId="22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64" fontId="15" fillId="0" borderId="19" xfId="0" applyFont="1" applyFill="1" applyBorder="1" applyAlignment="1">
      <alignment horizontal="left" vertical="center" wrapText="1" indent="1"/>
    </xf>
    <xf numFmtId="169" fontId="15" fillId="0" borderId="17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left" vertical="center" wrapText="1"/>
    </xf>
    <xf numFmtId="164" fontId="15" fillId="0" borderId="24" xfId="0" applyFont="1" applyFill="1" applyBorder="1" applyAlignment="1">
      <alignment horizontal="left" vertical="center" wrapText="1"/>
    </xf>
    <xf numFmtId="164" fontId="15" fillId="0" borderId="20" xfId="0" applyFont="1" applyFill="1" applyBorder="1" applyAlignment="1">
      <alignment horizontal="left" vertical="center" wrapText="1" indent="1"/>
    </xf>
    <xf numFmtId="164" fontId="14" fillId="0" borderId="0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top" wrapText="1"/>
    </xf>
    <xf numFmtId="164" fontId="25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4" fontId="13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locked="0"/>
    </xf>
    <xf numFmtId="164" fontId="15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hidden="1"/>
    </xf>
    <xf numFmtId="164" fontId="13" fillId="0" borderId="26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14" fillId="0" borderId="0" xfId="37" applyFont="1" applyFill="1" applyBorder="1" applyAlignment="1">
      <alignment horizontal="center" vertical="center" wrapText="1"/>
      <protection/>
    </xf>
    <xf numFmtId="164" fontId="0" fillId="0" borderId="0" xfId="37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37" applyFont="1" applyFill="1" applyBorder="1" applyAlignment="1" applyProtection="1">
      <alignment horizontal="center" vertical="center"/>
      <protection hidden="1"/>
    </xf>
    <xf numFmtId="165" fontId="23" fillId="0" borderId="0" xfId="37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7" applyFont="1" applyFill="1" applyBorder="1" applyAlignment="1">
      <alignment wrapText="1"/>
      <protection/>
    </xf>
    <xf numFmtId="166" fontId="25" fillId="0" borderId="6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 vertical="center" wrapText="1"/>
    </xf>
    <xf numFmtId="164" fontId="18" fillId="0" borderId="3" xfId="0" applyFont="1" applyFill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1" xfId="29"/>
    <cellStyle name="Heading 2" xfId="30"/>
    <cellStyle name="Heading 3" xfId="31"/>
    <cellStyle name="Neutral" xfId="32"/>
    <cellStyle name="Normal_TFI-POD" xfId="33"/>
    <cellStyle name="Note" xfId="34"/>
    <cellStyle name="Obično_Knjiga2" xfId="35"/>
    <cellStyle name="Status" xfId="36"/>
    <cellStyle name="Style 1" xfId="37"/>
    <cellStyle name="Text" xfId="38"/>
    <cellStyle name="Warning" xfId="39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40" zoomScaleSheetLayoutView="140" workbookViewId="0" topLeftCell="A40">
      <selection activeCell="C51" sqref="C51"/>
    </sheetView>
  </sheetViews>
  <sheetFormatPr defaultColWidth="9.14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43101</v>
      </c>
      <c r="F2" s="8"/>
      <c r="G2" s="9" t="s">
        <v>2</v>
      </c>
      <c r="H2" s="7">
        <v>43281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4.2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4.2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4.2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512</v>
      </c>
      <c r="J24" s="5"/>
      <c r="K24" s="5"/>
      <c r="L24" s="5"/>
    </row>
    <row r="25" spans="1:12" ht="14.2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 t="s">
        <v>11</v>
      </c>
      <c r="B30" s="56"/>
      <c r="C30" s="56"/>
      <c r="D30" s="56"/>
      <c r="E30" s="57" t="s">
        <v>13</v>
      </c>
      <c r="F30" s="57"/>
      <c r="G30" s="57"/>
      <c r="H30" s="24" t="s">
        <v>5</v>
      </c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4.25">
      <c r="A32" s="56" t="s">
        <v>32</v>
      </c>
      <c r="B32" s="56"/>
      <c r="C32" s="56"/>
      <c r="D32" s="56"/>
      <c r="E32" s="57" t="s">
        <v>33</v>
      </c>
      <c r="F32" s="57"/>
      <c r="G32" s="57"/>
      <c r="H32" s="24" t="s">
        <v>34</v>
      </c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35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36</v>
      </c>
      <c r="B46" s="73"/>
      <c r="C46" s="36" t="s">
        <v>37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38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39</v>
      </c>
      <c r="B48" s="73"/>
      <c r="C48" s="76" t="s">
        <v>40</v>
      </c>
      <c r="D48" s="76"/>
      <c r="E48" s="76"/>
      <c r="F48" s="17"/>
      <c r="G48" s="42" t="s">
        <v>41</v>
      </c>
      <c r="H48" s="76" t="s">
        <v>42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43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44</v>
      </c>
      <c r="B52" s="23"/>
      <c r="C52" s="76" t="s">
        <v>45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46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47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48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49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50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51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3.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52</v>
      </c>
      <c r="F62" s="47"/>
      <c r="G62" s="92" t="s">
        <v>53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40" zoomScaleSheetLayoutView="140" workbookViewId="0" topLeftCell="A94">
      <selection activeCell="K114" sqref="K114"/>
    </sheetView>
  </sheetViews>
  <sheetFormatPr defaultColWidth="9.140625" defaultRowHeight="12.75"/>
  <cols>
    <col min="1" max="7" width="9.00390625" style="98" customWidth="1"/>
    <col min="8" max="8" width="6.8515625" style="98" customWidth="1"/>
    <col min="9" max="9" width="9.00390625" style="98" customWidth="1"/>
    <col min="10" max="10" width="10.8515625" style="98" customWidth="1"/>
    <col min="11" max="11" width="12.00390625" style="98" customWidth="1"/>
    <col min="12" max="16384" width="9.00390625" style="98" customWidth="1"/>
  </cols>
  <sheetData>
    <row r="1" spans="1:11" ht="12.75" customHeigh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customHeight="1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 t="s">
        <v>58</v>
      </c>
      <c r="J4" s="103" t="s">
        <v>59</v>
      </c>
      <c r="K4" s="104" t="s">
        <v>60</v>
      </c>
    </row>
    <row r="5" spans="1:11" ht="14.2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4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61</v>
      </c>
      <c r="B7" s="108"/>
      <c r="C7" s="108"/>
      <c r="D7" s="108"/>
      <c r="E7" s="108"/>
      <c r="F7" s="108"/>
      <c r="G7" s="108"/>
      <c r="H7" s="108"/>
      <c r="I7" s="109">
        <v>1</v>
      </c>
      <c r="J7" s="110">
        <v>0</v>
      </c>
      <c r="K7" s="110">
        <v>0</v>
      </c>
    </row>
    <row r="8" spans="1:11" ht="12.75" customHeight="1">
      <c r="A8" s="111" t="s">
        <v>62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360396517</v>
      </c>
      <c r="K8" s="113">
        <f>K9+K16+K26+K35+K39</f>
        <v>476307367</v>
      </c>
    </row>
    <row r="9" spans="1:11" ht="12.75" customHeight="1">
      <c r="A9" s="114" t="s">
        <v>63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724686</v>
      </c>
      <c r="K9" s="113">
        <f>SUM(K10:K15)</f>
        <v>724686</v>
      </c>
    </row>
    <row r="10" spans="1:11" ht="12.75" customHeight="1">
      <c r="A10" s="114" t="s">
        <v>64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>
        <v>0</v>
      </c>
      <c r="K10" s="115">
        <v>0</v>
      </c>
    </row>
    <row r="11" spans="1:11" ht="12.75" customHeight="1">
      <c r="A11" s="114" t="s">
        <v>65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0</v>
      </c>
      <c r="K11" s="115">
        <v>0</v>
      </c>
    </row>
    <row r="12" spans="1:11" ht="12.75" customHeight="1">
      <c r="A12" s="114" t="s">
        <v>66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>
        <v>724686</v>
      </c>
      <c r="K12" s="115">
        <v>724686</v>
      </c>
    </row>
    <row r="13" spans="1:11" ht="12.75" customHeight="1">
      <c r="A13" s="114" t="s">
        <v>67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>
        <v>0</v>
      </c>
      <c r="K13" s="115">
        <v>0</v>
      </c>
    </row>
    <row r="14" spans="1:11" ht="12.75" customHeight="1">
      <c r="A14" s="114" t="s">
        <v>68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>
        <v>0</v>
      </c>
      <c r="K14" s="115">
        <v>0</v>
      </c>
    </row>
    <row r="15" spans="1:11" ht="12.75" customHeight="1">
      <c r="A15" s="114" t="s">
        <v>69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0</v>
      </c>
      <c r="K15" s="115">
        <v>0</v>
      </c>
    </row>
    <row r="16" spans="1:11" ht="12.75" customHeight="1">
      <c r="A16" s="114" t="s">
        <v>70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277693271</v>
      </c>
      <c r="K16" s="113">
        <f>SUM(K17:K25)</f>
        <v>393544997</v>
      </c>
    </row>
    <row r="17" spans="1:11" ht="12.75" customHeight="1">
      <c r="A17" s="114" t="s">
        <v>71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49976270</v>
      </c>
      <c r="K17" s="115">
        <v>52606348</v>
      </c>
    </row>
    <row r="18" spans="1:11" ht="12.75" customHeight="1">
      <c r="A18" s="114" t="s">
        <v>72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174634228</v>
      </c>
      <c r="K18" s="115">
        <v>175149554</v>
      </c>
    </row>
    <row r="19" spans="1:11" ht="12.75" customHeight="1">
      <c r="A19" s="114" t="s">
        <v>73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0</v>
      </c>
      <c r="K19" s="115">
        <v>0</v>
      </c>
    </row>
    <row r="20" spans="1:11" ht="12.75" customHeight="1">
      <c r="A20" s="114" t="s">
        <v>74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5773442</v>
      </c>
      <c r="K20" s="115">
        <v>6483876</v>
      </c>
    </row>
    <row r="21" spans="1:11" ht="12.75" customHeight="1">
      <c r="A21" s="114" t="s">
        <v>75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>
        <v>0</v>
      </c>
      <c r="K21" s="115">
        <v>0</v>
      </c>
    </row>
    <row r="22" spans="1:11" ht="12.75" customHeight="1">
      <c r="A22" s="114" t="s">
        <v>76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13132512</v>
      </c>
      <c r="K22" s="115">
        <v>10617424</v>
      </c>
    </row>
    <row r="23" spans="1:11" ht="12.75" customHeight="1">
      <c r="A23" s="114" t="s">
        <v>77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34007892</v>
      </c>
      <c r="K23" s="115">
        <v>148518868</v>
      </c>
    </row>
    <row r="24" spans="1:11" ht="12.75" customHeight="1">
      <c r="A24" s="114" t="s">
        <v>78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168927</v>
      </c>
      <c r="K24" s="115">
        <v>168927</v>
      </c>
    </row>
    <row r="25" spans="1:11" ht="12.75" customHeight="1">
      <c r="A25" s="114" t="s">
        <v>79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>
        <v>0</v>
      </c>
      <c r="K25" s="115">
        <v>0</v>
      </c>
    </row>
    <row r="26" spans="1:11" ht="12.75" customHeight="1">
      <c r="A26" s="114" t="s">
        <v>80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81309662</v>
      </c>
      <c r="K26" s="113">
        <f>SUM(K27:K34)</f>
        <v>81368786</v>
      </c>
    </row>
    <row r="27" spans="1:11" ht="12.75" customHeight="1">
      <c r="A27" s="114" t="s">
        <v>81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0</v>
      </c>
      <c r="K27" s="115">
        <v>0</v>
      </c>
    </row>
    <row r="28" spans="1:11" ht="12.75" customHeight="1">
      <c r="A28" s="114" t="s">
        <v>82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>
        <v>0</v>
      </c>
      <c r="K28" s="115">
        <v>0</v>
      </c>
    </row>
    <row r="29" spans="1:11" ht="12.75" customHeight="1">
      <c r="A29" s="114" t="s">
        <v>83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>
        <v>0</v>
      </c>
      <c r="K29" s="115">
        <v>0</v>
      </c>
    </row>
    <row r="30" spans="1:11" ht="12.75" customHeight="1">
      <c r="A30" s="114" t="s">
        <v>84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>
        <v>0</v>
      </c>
      <c r="K30" s="115">
        <v>0</v>
      </c>
    </row>
    <row r="31" spans="1:11" ht="12.75" customHeight="1">
      <c r="A31" s="114" t="s">
        <v>85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2844665</v>
      </c>
      <c r="K31" s="115">
        <v>2844665</v>
      </c>
    </row>
    <row r="32" spans="1:11" ht="12.75" customHeight="1">
      <c r="A32" s="114" t="s">
        <v>86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78464997</v>
      </c>
      <c r="K32" s="115">
        <v>78524121</v>
      </c>
    </row>
    <row r="33" spans="1:11" ht="12.75" customHeight="1">
      <c r="A33" s="114" t="s">
        <v>87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>
        <v>0</v>
      </c>
      <c r="K33" s="115">
        <v>0</v>
      </c>
    </row>
    <row r="34" spans="1:11" ht="12.75" customHeight="1">
      <c r="A34" s="114" t="s">
        <v>88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>
        <v>0</v>
      </c>
      <c r="K34" s="115">
        <v>0</v>
      </c>
    </row>
    <row r="35" spans="1:11" ht="12.75" customHeight="1">
      <c r="A35" s="114" t="s">
        <v>89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90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>
        <v>0</v>
      </c>
      <c r="K36" s="115">
        <v>0</v>
      </c>
    </row>
    <row r="37" spans="1:11" ht="12.75" customHeight="1">
      <c r="A37" s="114" t="s">
        <v>91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>
        <v>0</v>
      </c>
      <c r="K37" s="115">
        <v>0</v>
      </c>
    </row>
    <row r="38" spans="1:11" ht="12.75" customHeight="1">
      <c r="A38" s="114" t="s">
        <v>92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>
        <v>0</v>
      </c>
      <c r="K38" s="115">
        <v>0</v>
      </c>
    </row>
    <row r="39" spans="1:11" ht="12.75" customHeight="1">
      <c r="A39" s="114" t="s">
        <v>93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668898</v>
      </c>
      <c r="K39" s="115">
        <v>668898</v>
      </c>
    </row>
    <row r="40" spans="1:11" ht="12.75" customHeight="1">
      <c r="A40" s="111" t="s">
        <v>94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148470989</v>
      </c>
      <c r="K40" s="113">
        <f>K41+K49+K56+K64</f>
        <v>156435441</v>
      </c>
    </row>
    <row r="41" spans="1:11" ht="12.75" customHeight="1">
      <c r="A41" s="114" t="s">
        <v>95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2487200</v>
      </c>
      <c r="K41" s="113">
        <f>SUM(K42:K48)</f>
        <v>7361057</v>
      </c>
    </row>
    <row r="42" spans="1:11" ht="12.75" customHeight="1">
      <c r="A42" s="114" t="s">
        <v>96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1913638</v>
      </c>
      <c r="K42" s="115">
        <v>6416023</v>
      </c>
    </row>
    <row r="43" spans="1:11" ht="12.75" customHeight="1">
      <c r="A43" s="114" t="s">
        <v>97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>
        <v>0</v>
      </c>
      <c r="K43" s="115">
        <v>0</v>
      </c>
    </row>
    <row r="44" spans="1:11" ht="12.75" customHeight="1">
      <c r="A44" s="114" t="s">
        <v>98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>
        <v>0</v>
      </c>
      <c r="K44" s="115">
        <v>0</v>
      </c>
    </row>
    <row r="45" spans="1:11" ht="12.75" customHeight="1">
      <c r="A45" s="114" t="s">
        <v>99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0</v>
      </c>
      <c r="K45" s="115">
        <v>0</v>
      </c>
    </row>
    <row r="46" spans="1:11" ht="12.75" customHeight="1">
      <c r="A46" s="114" t="s">
        <v>100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573562</v>
      </c>
      <c r="K46" s="115">
        <v>945034</v>
      </c>
    </row>
    <row r="47" spans="1:11" ht="12.75" customHeight="1">
      <c r="A47" s="114" t="s">
        <v>101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>
        <v>0</v>
      </c>
      <c r="K47" s="115">
        <v>0</v>
      </c>
    </row>
    <row r="48" spans="1:11" ht="12.75" customHeight="1">
      <c r="A48" s="114" t="s">
        <v>102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>
        <v>0</v>
      </c>
      <c r="K48" s="115">
        <v>0</v>
      </c>
    </row>
    <row r="49" spans="1:11" ht="12.75" customHeight="1">
      <c r="A49" s="114" t="s">
        <v>103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13361168</v>
      </c>
      <c r="K49" s="113">
        <f>SUM(K50:K55)</f>
        <v>56627168</v>
      </c>
    </row>
    <row r="50" spans="1:11" ht="12.75" customHeight="1">
      <c r="A50" s="114" t="s">
        <v>104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>
        <v>0</v>
      </c>
      <c r="K50" s="115">
        <v>0</v>
      </c>
    </row>
    <row r="51" spans="1:11" ht="12.75" customHeight="1">
      <c r="A51" s="114" t="s">
        <v>105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12994087</v>
      </c>
      <c r="K51" s="115">
        <v>35263244</v>
      </c>
    </row>
    <row r="52" spans="1:11" ht="12.75" customHeight="1">
      <c r="A52" s="114" t="s">
        <v>106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>
        <v>0</v>
      </c>
      <c r="K52" s="115">
        <v>0</v>
      </c>
    </row>
    <row r="53" spans="1:11" ht="12.75" customHeight="1">
      <c r="A53" s="114" t="s">
        <v>107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85969</v>
      </c>
      <c r="K53" s="115">
        <v>21164457</v>
      </c>
    </row>
    <row r="54" spans="1:11" ht="12.75" customHeight="1">
      <c r="A54" s="114" t="s">
        <v>108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281112</v>
      </c>
      <c r="K54" s="115">
        <v>199467</v>
      </c>
    </row>
    <row r="55" spans="1:11" ht="12.75" customHeight="1">
      <c r="A55" s="114" t="s">
        <v>109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0</v>
      </c>
      <c r="K55" s="115">
        <v>0</v>
      </c>
    </row>
    <row r="56" spans="1:11" ht="12.75" customHeight="1">
      <c r="A56" s="114" t="s">
        <v>110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68902086</v>
      </c>
      <c r="K56" s="113">
        <f>SUM(K57:K63)</f>
        <v>68683567</v>
      </c>
    </row>
    <row r="57" spans="1:11" ht="12.75" customHeight="1">
      <c r="A57" s="114" t="s">
        <v>81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>
        <v>0</v>
      </c>
      <c r="K57" s="115">
        <v>0</v>
      </c>
    </row>
    <row r="58" spans="1:11" ht="12.75" customHeight="1">
      <c r="A58" s="114" t="s">
        <v>82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>
        <v>0</v>
      </c>
      <c r="K58" s="115">
        <v>0</v>
      </c>
    </row>
    <row r="59" spans="1:11" ht="12.75" customHeight="1">
      <c r="A59" s="114" t="s">
        <v>111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>
        <v>0</v>
      </c>
      <c r="K59" s="115">
        <v>0</v>
      </c>
    </row>
    <row r="60" spans="1:11" ht="12.75" customHeight="1">
      <c r="A60" s="114" t="s">
        <v>84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>
        <v>0</v>
      </c>
      <c r="K60" s="115">
        <v>0</v>
      </c>
    </row>
    <row r="61" spans="1:11" ht="12.75" customHeight="1">
      <c r="A61" s="114" t="s">
        <v>85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68394057</v>
      </c>
      <c r="K61" s="115">
        <v>68394057</v>
      </c>
    </row>
    <row r="62" spans="1:11" ht="12.75" customHeight="1">
      <c r="A62" s="114" t="s">
        <v>86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508029</v>
      </c>
      <c r="K62" s="115">
        <v>289510</v>
      </c>
    </row>
    <row r="63" spans="1:11" ht="12.75" customHeight="1">
      <c r="A63" s="114" t="s">
        <v>112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0</v>
      </c>
      <c r="K63" s="115">
        <v>0</v>
      </c>
    </row>
    <row r="64" spans="1:11" ht="12.75" customHeight="1">
      <c r="A64" s="114" t="s">
        <v>113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63720535</v>
      </c>
      <c r="K64" s="115">
        <v>23763649</v>
      </c>
    </row>
    <row r="65" spans="1:11" ht="12.75" customHeight="1">
      <c r="A65" s="111" t="s">
        <v>114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12930017</v>
      </c>
      <c r="K65" s="115">
        <v>1457548</v>
      </c>
    </row>
    <row r="66" spans="1:11" ht="12.75" customHeight="1">
      <c r="A66" s="111" t="s">
        <v>115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521797523</v>
      </c>
      <c r="K66" s="113">
        <f>K7+K8+K40+K65</f>
        <v>634200356</v>
      </c>
    </row>
    <row r="67" spans="1:11" ht="12.75" customHeight="1">
      <c r="A67" s="116" t="s">
        <v>116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2879115</v>
      </c>
      <c r="K67" s="118">
        <v>1274878</v>
      </c>
    </row>
    <row r="68" spans="1:11" ht="12.75" customHeight="1">
      <c r="A68" s="119" t="s">
        <v>117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118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407484451</v>
      </c>
      <c r="K69" s="120">
        <f>K70+K71+K72+K78+K79+K82+K85</f>
        <v>393256134</v>
      </c>
    </row>
    <row r="70" spans="1:11" ht="12.75" customHeight="1">
      <c r="A70" s="114" t="s">
        <v>119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212718480</v>
      </c>
      <c r="K70" s="115">
        <v>212718480</v>
      </c>
    </row>
    <row r="71" spans="1:11" ht="12.75" customHeight="1">
      <c r="A71" s="114" t="s">
        <v>120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43664339</v>
      </c>
      <c r="K71" s="115">
        <v>43664339</v>
      </c>
    </row>
    <row r="72" spans="1:11" ht="12.75" customHeight="1">
      <c r="A72" s="114" t="s">
        <v>121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v>186680</v>
      </c>
      <c r="K72" s="113">
        <f>K73+K74-K75+K76+K77</f>
        <v>186680</v>
      </c>
    </row>
    <row r="73" spans="1:11" ht="12.75" customHeight="1">
      <c r="A73" s="114" t="s">
        <v>122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186680</v>
      </c>
      <c r="K73" s="115">
        <v>186680</v>
      </c>
    </row>
    <row r="74" spans="1:11" ht="12.75" customHeight="1">
      <c r="A74" s="114" t="s">
        <v>123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358226</v>
      </c>
      <c r="K74" s="115">
        <v>358226</v>
      </c>
    </row>
    <row r="75" spans="1:11" ht="12.75" customHeight="1">
      <c r="A75" s="114" t="s">
        <v>124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358226</v>
      </c>
      <c r="K75" s="115">
        <v>358226</v>
      </c>
    </row>
    <row r="76" spans="1:11" ht="12.75" customHeight="1">
      <c r="A76" s="114" t="s">
        <v>125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>
        <v>0</v>
      </c>
      <c r="K76" s="115">
        <v>0</v>
      </c>
    </row>
    <row r="77" spans="1:11" ht="12.75" customHeight="1">
      <c r="A77" s="114" t="s">
        <v>126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0</v>
      </c>
      <c r="K77" s="115">
        <v>0</v>
      </c>
    </row>
    <row r="78" spans="1:11" ht="12.75" customHeight="1">
      <c r="A78" s="114" t="s">
        <v>127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-2798968</v>
      </c>
      <c r="K78" s="115">
        <v>-2798968</v>
      </c>
    </row>
    <row r="79" spans="1:11" ht="12.75" customHeight="1">
      <c r="A79" s="114" t="s">
        <v>128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76803003</v>
      </c>
      <c r="K79" s="113">
        <f>K80-K81</f>
        <v>153713920</v>
      </c>
    </row>
    <row r="80" spans="1:11" ht="12.75" customHeight="1">
      <c r="A80" s="121" t="s">
        <v>129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76803003</v>
      </c>
      <c r="K80" s="115">
        <v>157778748</v>
      </c>
    </row>
    <row r="81" spans="1:11" ht="12.75" customHeight="1">
      <c r="A81" s="121" t="s">
        <v>130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0</v>
      </c>
      <c r="K81" s="115">
        <v>4064828</v>
      </c>
    </row>
    <row r="82" spans="1:11" ht="12.75" customHeight="1">
      <c r="A82" s="114" t="s">
        <v>131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76910917</v>
      </c>
      <c r="K82" s="113">
        <f>K83-K84</f>
        <v>-14228317</v>
      </c>
    </row>
    <row r="83" spans="1:11" ht="14.25" customHeight="1">
      <c r="A83" s="121" t="s">
        <v>132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76910917</v>
      </c>
      <c r="K83" s="115">
        <v>925907</v>
      </c>
    </row>
    <row r="84" spans="1:11" ht="12.75" customHeight="1">
      <c r="A84" s="121" t="s">
        <v>133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0</v>
      </c>
      <c r="K84" s="115">
        <v>15154224</v>
      </c>
    </row>
    <row r="85" spans="1:11" ht="12.75" customHeight="1">
      <c r="A85" s="114" t="s">
        <v>134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>
        <v>0</v>
      </c>
      <c r="K85" s="115">
        <v>0</v>
      </c>
    </row>
    <row r="86" spans="1:11" ht="12.75" customHeight="1">
      <c r="A86" s="111" t="s">
        <v>135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0</v>
      </c>
      <c r="K86" s="113">
        <f>SUM(K87:K89)</f>
        <v>0</v>
      </c>
    </row>
    <row r="87" spans="1:11" ht="12.75" customHeight="1">
      <c r="A87" s="114" t="s">
        <v>136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>
        <v>0</v>
      </c>
      <c r="K87" s="115">
        <v>0</v>
      </c>
    </row>
    <row r="88" spans="1:11" ht="12.75" customHeight="1">
      <c r="A88" s="114" t="s">
        <v>137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>
        <v>0</v>
      </c>
      <c r="K88" s="115">
        <v>0</v>
      </c>
    </row>
    <row r="89" spans="1:11" ht="12.75" customHeight="1">
      <c r="A89" s="114" t="s">
        <v>138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0</v>
      </c>
      <c r="K89" s="115">
        <v>0</v>
      </c>
    </row>
    <row r="90" spans="1:11" ht="12.75" customHeight="1">
      <c r="A90" s="111" t="s">
        <v>139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66466886</v>
      </c>
      <c r="K90" s="113">
        <f>SUM(K91:K99)</f>
        <v>176781082</v>
      </c>
    </row>
    <row r="91" spans="1:11" ht="12.75" customHeight="1">
      <c r="A91" s="114" t="s">
        <v>140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>
        <v>0</v>
      </c>
      <c r="K91" s="115">
        <v>0</v>
      </c>
    </row>
    <row r="92" spans="1:11" ht="12.75" customHeight="1">
      <c r="A92" s="114" t="s">
        <v>141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0</v>
      </c>
      <c r="K92" s="115">
        <v>0</v>
      </c>
    </row>
    <row r="93" spans="1:11" ht="12.75" customHeight="1">
      <c r="A93" s="114" t="s">
        <v>142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66466886</v>
      </c>
      <c r="K93" s="115">
        <v>176781082</v>
      </c>
    </row>
    <row r="94" spans="1:11" ht="12.75" customHeight="1">
      <c r="A94" s="114" t="s">
        <v>143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>
        <v>0</v>
      </c>
      <c r="K94" s="115">
        <v>0</v>
      </c>
    </row>
    <row r="95" spans="1:11" ht="12.75" customHeight="1">
      <c r="A95" s="114" t="s">
        <v>144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>
        <v>0</v>
      </c>
      <c r="K95" s="115">
        <v>0</v>
      </c>
    </row>
    <row r="96" spans="1:11" ht="12.75" customHeight="1">
      <c r="A96" s="114" t="s">
        <v>145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>
        <v>0</v>
      </c>
      <c r="K96" s="115">
        <v>0</v>
      </c>
    </row>
    <row r="97" spans="1:11" ht="12.75" customHeight="1">
      <c r="A97" s="114" t="s">
        <v>146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>
        <v>0</v>
      </c>
      <c r="K97" s="115">
        <v>0</v>
      </c>
    </row>
    <row r="98" spans="1:11" ht="12.75" customHeight="1">
      <c r="A98" s="114" t="s">
        <v>147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>
        <v>0</v>
      </c>
      <c r="K98" s="115">
        <v>0</v>
      </c>
    </row>
    <row r="99" spans="1:11" ht="12.75" customHeight="1">
      <c r="A99" s="114" t="s">
        <v>148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>
        <v>0</v>
      </c>
      <c r="K99" s="115">
        <v>0</v>
      </c>
    </row>
    <row r="100" spans="1:11" ht="12.75" customHeight="1">
      <c r="A100" s="111" t="s">
        <v>149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44539845</v>
      </c>
      <c r="K100" s="113">
        <f>SUM(K101:K112)</f>
        <v>47857743</v>
      </c>
    </row>
    <row r="101" spans="1:11" ht="12.75" customHeight="1">
      <c r="A101" s="114" t="s">
        <v>140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0</v>
      </c>
      <c r="K101" s="115">
        <v>0</v>
      </c>
    </row>
    <row r="102" spans="1:11" ht="12.75" customHeight="1">
      <c r="A102" s="114" t="s">
        <v>141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204353</v>
      </c>
      <c r="K102" s="115">
        <v>200000</v>
      </c>
    </row>
    <row r="103" spans="1:11" ht="12.75" customHeight="1">
      <c r="A103" s="114" t="s">
        <v>142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5779729</v>
      </c>
      <c r="K103" s="115">
        <v>2233649</v>
      </c>
    </row>
    <row r="104" spans="1:11" ht="12.75" customHeight="1">
      <c r="A104" s="114" t="s">
        <v>143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662095</v>
      </c>
      <c r="K104" s="115">
        <v>6219537</v>
      </c>
    </row>
    <row r="105" spans="1:11" ht="12.75" customHeight="1">
      <c r="A105" s="114" t="s">
        <v>144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33102223</v>
      </c>
      <c r="K105" s="115">
        <v>29255869</v>
      </c>
    </row>
    <row r="106" spans="1:11" ht="12.75" customHeight="1">
      <c r="A106" s="114" t="s">
        <v>145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0</v>
      </c>
      <c r="K106" s="115">
        <v>0</v>
      </c>
    </row>
    <row r="107" spans="1:11" ht="12.75" customHeight="1">
      <c r="A107" s="114" t="s">
        <v>146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>
        <v>0</v>
      </c>
      <c r="K107" s="115">
        <v>0</v>
      </c>
    </row>
    <row r="108" spans="1:11" ht="12.75" customHeight="1">
      <c r="A108" s="114" t="s">
        <v>150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2265407</v>
      </c>
      <c r="K108" s="115">
        <v>4674317</v>
      </c>
    </row>
    <row r="109" spans="1:11" ht="12.75" customHeight="1">
      <c r="A109" s="114" t="s">
        <v>151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2266382</v>
      </c>
      <c r="K109" s="115">
        <v>5060562</v>
      </c>
    </row>
    <row r="110" spans="1:11" ht="12.75" customHeight="1">
      <c r="A110" s="114" t="s">
        <v>152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0</v>
      </c>
      <c r="K110" s="115">
        <v>0</v>
      </c>
    </row>
    <row r="111" spans="1:11" ht="12.75" customHeight="1">
      <c r="A111" s="114" t="s">
        <v>153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>
        <v>0</v>
      </c>
      <c r="K111" s="115">
        <v>0</v>
      </c>
    </row>
    <row r="112" spans="1:11" ht="12.75" customHeight="1">
      <c r="A112" s="114" t="s">
        <v>154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259656</v>
      </c>
      <c r="K112" s="115">
        <v>213809</v>
      </c>
    </row>
    <row r="113" spans="1:11" ht="12.75" customHeight="1">
      <c r="A113" s="111" t="s">
        <v>155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3306341</v>
      </c>
      <c r="K113" s="115">
        <v>16305397</v>
      </c>
    </row>
    <row r="114" spans="1:11" ht="12.75" customHeight="1">
      <c r="A114" s="111" t="s">
        <v>156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521797523</v>
      </c>
      <c r="K114" s="113">
        <f>K69+K86+K90+K100+K113</f>
        <v>634200356</v>
      </c>
    </row>
    <row r="115" spans="1:11" ht="12.75" customHeight="1">
      <c r="A115" s="122" t="s">
        <v>157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2879115</v>
      </c>
      <c r="K115" s="118">
        <v>1274878</v>
      </c>
    </row>
    <row r="116" spans="1:11" ht="12.75" customHeight="1">
      <c r="A116" s="119" t="s">
        <v>158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159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160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161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162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40" zoomScaleSheetLayoutView="140" workbookViewId="0" topLeftCell="A1">
      <selection activeCell="Q7" sqref="Q7"/>
    </sheetView>
  </sheetViews>
  <sheetFormatPr defaultColWidth="9.140625" defaultRowHeight="12.75"/>
  <cols>
    <col min="1" max="9" width="9.0039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00390625" style="98" customWidth="1"/>
  </cols>
  <sheetData>
    <row r="1" spans="1:13" ht="12.75" customHeight="1">
      <c r="A1" s="99" t="s">
        <v>163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6" t="s">
        <v>164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1.75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 t="s">
        <v>165</v>
      </c>
      <c r="J4" s="104" t="s">
        <v>59</v>
      </c>
      <c r="K4" s="104"/>
      <c r="L4" s="104" t="s">
        <v>60</v>
      </c>
      <c r="M4" s="104"/>
    </row>
    <row r="5" spans="1:13" ht="14.2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166</v>
      </c>
      <c r="K5" s="104" t="s">
        <v>167</v>
      </c>
      <c r="L5" s="104" t="s">
        <v>166</v>
      </c>
      <c r="M5" s="104" t="s">
        <v>167</v>
      </c>
    </row>
    <row r="6" spans="1:13" ht="14.25">
      <c r="A6" s="104">
        <v>1</v>
      </c>
      <c r="B6" s="104"/>
      <c r="C6" s="104"/>
      <c r="D6" s="104"/>
      <c r="E6" s="104"/>
      <c r="F6" s="104"/>
      <c r="G6" s="104"/>
      <c r="H6" s="104"/>
      <c r="I6" s="128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168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66591432</v>
      </c>
      <c r="K7" s="120">
        <f>SUM(K8:K9)</f>
        <v>57929690</v>
      </c>
      <c r="L7" s="120">
        <f>SUM(L8:L9)</f>
        <v>76004121</v>
      </c>
      <c r="M7" s="120">
        <f>SUM(M8:M9)</f>
        <v>64933930</v>
      </c>
    </row>
    <row r="8" spans="1:13" ht="12.75" customHeight="1">
      <c r="A8" s="111" t="s">
        <v>169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64250392</v>
      </c>
      <c r="K8" s="115">
        <v>56051446</v>
      </c>
      <c r="L8" s="115">
        <v>74928756</v>
      </c>
      <c r="M8" s="115">
        <v>64257581</v>
      </c>
    </row>
    <row r="9" spans="1:13" ht="12.75" customHeight="1">
      <c r="A9" s="111" t="s">
        <v>170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2341040</v>
      </c>
      <c r="K9" s="115">
        <v>1878244</v>
      </c>
      <c r="L9" s="115">
        <v>1075365</v>
      </c>
      <c r="M9" s="115">
        <v>676349</v>
      </c>
    </row>
    <row r="10" spans="1:13" ht="12.75" customHeight="1">
      <c r="A10" s="111" t="s">
        <v>171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74048672</v>
      </c>
      <c r="K10" s="113">
        <f>K11+K12+K16+K20+K21+K22+K25+K26</f>
        <v>44715925</v>
      </c>
      <c r="L10" s="113">
        <f>L11+L12+L16+L20+L21+L22+L25+L26</f>
        <v>89495779</v>
      </c>
      <c r="M10" s="113">
        <f>M11+M12+M16+M20+M21+M22+M25+M26</f>
        <v>57883747</v>
      </c>
    </row>
    <row r="11" spans="1:13" ht="12.75" customHeight="1">
      <c r="A11" s="111" t="s">
        <v>172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>
        <v>0</v>
      </c>
      <c r="K11" s="115">
        <v>0</v>
      </c>
      <c r="L11" s="115">
        <v>0</v>
      </c>
      <c r="M11" s="115">
        <v>0</v>
      </c>
    </row>
    <row r="12" spans="1:13" ht="12.75" customHeight="1">
      <c r="A12" s="111" t="s">
        <v>173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28750238</v>
      </c>
      <c r="K12" s="113">
        <f>SUM(K13:K15)</f>
        <v>17977203</v>
      </c>
      <c r="L12" s="113">
        <f>SUM(L13:L15)</f>
        <v>34831913</v>
      </c>
      <c r="M12" s="113">
        <f>SUM(M13:M15)</f>
        <v>25879468</v>
      </c>
    </row>
    <row r="13" spans="1:13" ht="12.75" customHeight="1">
      <c r="A13" s="114" t="s">
        <v>174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21433144</v>
      </c>
      <c r="K13" s="115">
        <v>13385631</v>
      </c>
      <c r="L13" s="115">
        <v>27149773</v>
      </c>
      <c r="M13" s="115">
        <v>20443639</v>
      </c>
    </row>
    <row r="14" spans="1:13" ht="12.75" customHeight="1">
      <c r="A14" s="114" t="s">
        <v>175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0</v>
      </c>
      <c r="K14" s="115">
        <v>0</v>
      </c>
      <c r="L14" s="115">
        <v>0</v>
      </c>
      <c r="M14" s="115">
        <v>0</v>
      </c>
    </row>
    <row r="15" spans="1:13" ht="12.75" customHeight="1">
      <c r="A15" s="114" t="s">
        <v>176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7317094</v>
      </c>
      <c r="K15" s="115">
        <v>4591572</v>
      </c>
      <c r="L15" s="115">
        <v>7682140</v>
      </c>
      <c r="M15" s="115">
        <v>5435829</v>
      </c>
    </row>
    <row r="16" spans="1:13" ht="12.75" customHeight="1">
      <c r="A16" s="111" t="s">
        <v>177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v>21287953</v>
      </c>
      <c r="K16" s="113">
        <f>SUM(K17:K19)</f>
        <v>13896081</v>
      </c>
      <c r="L16" s="113">
        <v>25663014</v>
      </c>
      <c r="M16" s="113">
        <f>SUM(M17:M19)</f>
        <v>17103920</v>
      </c>
    </row>
    <row r="17" spans="1:13" ht="12.75" customHeight="1">
      <c r="A17" s="114" t="s">
        <v>178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13438076</v>
      </c>
      <c r="K17" s="115">
        <v>8782062</v>
      </c>
      <c r="L17" s="115">
        <v>16039087</v>
      </c>
      <c r="M17" s="115">
        <v>10692692</v>
      </c>
    </row>
    <row r="18" spans="1:13" ht="12.75" customHeight="1">
      <c r="A18" s="114" t="s">
        <v>179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4738762</v>
      </c>
      <c r="K18" s="115">
        <v>3084937</v>
      </c>
      <c r="L18" s="115">
        <v>5929958</v>
      </c>
      <c r="M18" s="115">
        <v>3966910</v>
      </c>
    </row>
    <row r="19" spans="1:13" ht="12.75" customHeight="1">
      <c r="A19" s="114" t="s">
        <v>180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3111115</v>
      </c>
      <c r="K19" s="115">
        <v>2029082</v>
      </c>
      <c r="L19" s="115">
        <v>3693969</v>
      </c>
      <c r="M19" s="115">
        <v>2444318</v>
      </c>
    </row>
    <row r="20" spans="1:13" ht="12.75" customHeight="1">
      <c r="A20" s="111" t="s">
        <v>181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15535798</v>
      </c>
      <c r="K20" s="115">
        <v>7879259</v>
      </c>
      <c r="L20" s="115">
        <v>18923498</v>
      </c>
      <c r="M20" s="115">
        <v>9475547</v>
      </c>
    </row>
    <row r="21" spans="1:13" ht="12.75" customHeight="1">
      <c r="A21" s="111" t="s">
        <v>182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8463986</v>
      </c>
      <c r="K21" s="115">
        <v>4955787</v>
      </c>
      <c r="L21" s="115">
        <v>10039130</v>
      </c>
      <c r="M21" s="115">
        <v>5407587</v>
      </c>
    </row>
    <row r="22" spans="1:13" ht="12.75" customHeight="1">
      <c r="A22" s="111" t="s">
        <v>183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14" t="s">
        <v>184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>
        <v>0</v>
      </c>
      <c r="K23" s="115">
        <v>0</v>
      </c>
      <c r="L23" s="115">
        <v>0</v>
      </c>
      <c r="M23" s="115">
        <v>0</v>
      </c>
    </row>
    <row r="24" spans="1:13" ht="12.75" customHeight="1">
      <c r="A24" s="114" t="s">
        <v>185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0</v>
      </c>
      <c r="K24" s="115">
        <v>0</v>
      </c>
      <c r="L24" s="115">
        <v>0</v>
      </c>
      <c r="M24" s="115">
        <v>0</v>
      </c>
    </row>
    <row r="25" spans="1:13" ht="12.75" customHeight="1">
      <c r="A25" s="111" t="s">
        <v>186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0</v>
      </c>
      <c r="K25" s="115">
        <v>0</v>
      </c>
      <c r="L25" s="115">
        <v>0</v>
      </c>
      <c r="M25" s="115">
        <v>0</v>
      </c>
    </row>
    <row r="26" spans="1:13" ht="12.75" customHeight="1">
      <c r="A26" s="111" t="s">
        <v>187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10697</v>
      </c>
      <c r="K26" s="115">
        <v>7595</v>
      </c>
      <c r="L26" s="115">
        <v>38224</v>
      </c>
      <c r="M26" s="115">
        <v>17225</v>
      </c>
    </row>
    <row r="27" spans="1:13" ht="12.75" customHeight="1">
      <c r="A27" s="111" t="s">
        <v>188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1280408</v>
      </c>
      <c r="K27" s="113">
        <f>SUM(K28:K32)</f>
        <v>891833</v>
      </c>
      <c r="L27" s="113">
        <f>SUM(L28:L32)</f>
        <v>616276</v>
      </c>
      <c r="M27" s="113">
        <f>SUM(M28:M32)</f>
        <v>510840</v>
      </c>
    </row>
    <row r="28" spans="1:13" ht="12.75" customHeight="1">
      <c r="A28" s="111" t="s">
        <v>189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>
        <v>0</v>
      </c>
      <c r="K28" s="115">
        <v>0</v>
      </c>
      <c r="L28" s="115">
        <v>0</v>
      </c>
      <c r="M28" s="115">
        <v>0</v>
      </c>
    </row>
    <row r="29" spans="1:13" ht="12.75" customHeight="1">
      <c r="A29" s="111" t="s">
        <v>190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1280408</v>
      </c>
      <c r="K29" s="115">
        <v>891833</v>
      </c>
      <c r="L29" s="115">
        <v>584210</v>
      </c>
      <c r="M29" s="115">
        <v>495886</v>
      </c>
    </row>
    <row r="30" spans="1:13" ht="12.75" customHeight="1">
      <c r="A30" s="111" t="s">
        <v>191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>
        <v>0</v>
      </c>
      <c r="K30" s="115">
        <v>0</v>
      </c>
      <c r="L30" s="115">
        <v>0</v>
      </c>
      <c r="M30" s="115">
        <v>0</v>
      </c>
    </row>
    <row r="31" spans="1:13" ht="12.75" customHeight="1">
      <c r="A31" s="111" t="s">
        <v>192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>
        <v>0</v>
      </c>
      <c r="K31" s="115">
        <v>0</v>
      </c>
      <c r="L31" s="115">
        <v>0</v>
      </c>
      <c r="M31" s="115">
        <v>0</v>
      </c>
    </row>
    <row r="32" spans="1:13" ht="12.75" customHeight="1">
      <c r="A32" s="111" t="s">
        <v>193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>
        <v>0</v>
      </c>
      <c r="K32" s="115">
        <v>0</v>
      </c>
      <c r="L32" s="115">
        <v>32066</v>
      </c>
      <c r="M32" s="115">
        <v>14954</v>
      </c>
    </row>
    <row r="33" spans="1:13" ht="12.75" customHeight="1">
      <c r="A33" s="111" t="s">
        <v>194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1167895</v>
      </c>
      <c r="K33" s="113">
        <f>SUM(K34:K37)</f>
        <v>1100546</v>
      </c>
      <c r="L33" s="113">
        <f>SUM(L34:L37)</f>
        <v>1352935</v>
      </c>
      <c r="M33" s="113">
        <f>SUM(M34:M37)</f>
        <v>1278125</v>
      </c>
    </row>
    <row r="34" spans="1:13" ht="12.75" customHeight="1">
      <c r="A34" s="111" t="s">
        <v>195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0</v>
      </c>
      <c r="K34" s="115">
        <v>0</v>
      </c>
      <c r="L34" s="115">
        <v>0</v>
      </c>
      <c r="M34" s="115">
        <v>0</v>
      </c>
    </row>
    <row r="35" spans="1:13" ht="12.75" customHeight="1">
      <c r="A35" s="111" t="s">
        <v>196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1167895</v>
      </c>
      <c r="K35" s="115">
        <v>1100546</v>
      </c>
      <c r="L35" s="115">
        <v>1352907</v>
      </c>
      <c r="M35" s="115">
        <v>1278125</v>
      </c>
    </row>
    <row r="36" spans="1:13" ht="12.75" customHeight="1">
      <c r="A36" s="111" t="s">
        <v>197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0</v>
      </c>
      <c r="K36" s="115">
        <v>0</v>
      </c>
      <c r="L36" s="115">
        <v>0</v>
      </c>
      <c r="M36" s="115">
        <v>0</v>
      </c>
    </row>
    <row r="37" spans="1:13" ht="12.75" customHeight="1">
      <c r="A37" s="111" t="s">
        <v>198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0</v>
      </c>
      <c r="K37" s="115">
        <v>0</v>
      </c>
      <c r="L37" s="115">
        <v>28</v>
      </c>
      <c r="M37" s="115">
        <v>0</v>
      </c>
    </row>
    <row r="38" spans="1:13" ht="12.75" customHeight="1">
      <c r="A38" s="111" t="s">
        <v>199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>
        <v>0</v>
      </c>
      <c r="K38" s="115">
        <v>0</v>
      </c>
      <c r="L38" s="115">
        <v>0</v>
      </c>
      <c r="M38" s="115">
        <v>0</v>
      </c>
    </row>
    <row r="39" spans="1:13" ht="12.75" customHeight="1">
      <c r="A39" s="111" t="s">
        <v>200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>
        <v>0</v>
      </c>
      <c r="K39" s="115">
        <v>0</v>
      </c>
      <c r="L39" s="115">
        <v>0</v>
      </c>
      <c r="M39" s="115">
        <v>0</v>
      </c>
    </row>
    <row r="40" spans="1:13" ht="12.75" customHeight="1">
      <c r="A40" s="111" t="s">
        <v>201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>
        <v>0</v>
      </c>
      <c r="K40" s="115">
        <v>0</v>
      </c>
      <c r="L40" s="115">
        <v>0</v>
      </c>
      <c r="M40" s="115">
        <v>0</v>
      </c>
    </row>
    <row r="41" spans="1:13" ht="12.75" customHeight="1">
      <c r="A41" s="111" t="s">
        <v>202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>
        <v>0</v>
      </c>
      <c r="K41" s="115">
        <v>0</v>
      </c>
      <c r="L41" s="115">
        <v>0</v>
      </c>
      <c r="M41" s="115">
        <v>0</v>
      </c>
    </row>
    <row r="42" spans="1:13" ht="12.75" customHeight="1">
      <c r="A42" s="111" t="s">
        <v>203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67871840</v>
      </c>
      <c r="K42" s="113">
        <f>K7+K27+K38+K40</f>
        <v>58821523</v>
      </c>
      <c r="L42" s="113">
        <f>L7+L27+L38+L40</f>
        <v>76620397</v>
      </c>
      <c r="M42" s="113">
        <f>M7+M27+M38+M40</f>
        <v>65444770</v>
      </c>
    </row>
    <row r="43" spans="1:13" ht="12.75" customHeight="1">
      <c r="A43" s="111" t="s">
        <v>204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75216567</v>
      </c>
      <c r="K43" s="113">
        <f>K10+K33+K39+K41</f>
        <v>45816471</v>
      </c>
      <c r="L43" s="113">
        <f>L10+L33+L39+L41</f>
        <v>90848714</v>
      </c>
      <c r="M43" s="113">
        <f>M10+M33+M39+M41</f>
        <v>59161872</v>
      </c>
    </row>
    <row r="44" spans="1:13" ht="12.75" customHeight="1">
      <c r="A44" s="111" t="s">
        <v>205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-7344727</v>
      </c>
      <c r="K44" s="113">
        <f>K42-K43</f>
        <v>13005052</v>
      </c>
      <c r="L44" s="113">
        <f>L42-L43</f>
        <v>-14228317</v>
      </c>
      <c r="M44" s="113">
        <f>M42-M43</f>
        <v>6282898</v>
      </c>
    </row>
    <row r="45" spans="1:13" ht="12.75" customHeight="1">
      <c r="A45" s="121" t="s">
        <v>206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v>0</v>
      </c>
      <c r="K45" s="113">
        <f>IF(K42&gt;K43,K42-K43,0)</f>
        <v>13005052</v>
      </c>
      <c r="L45" s="113">
        <f>IF(L42&gt;L43,L42-L43,0)</f>
        <v>0</v>
      </c>
      <c r="M45" s="113">
        <f>IF(M42&gt;M43,M42-M43,0)</f>
        <v>6282898</v>
      </c>
    </row>
    <row r="46" spans="1:13" ht="12.75" customHeight="1">
      <c r="A46" s="121" t="s">
        <v>207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v>7344727</v>
      </c>
      <c r="K46" s="113">
        <f>IF(K43&gt;K42,K43-K42,0)</f>
        <v>0</v>
      </c>
      <c r="L46" s="113">
        <f>IF(L43&gt;L42,L43-L42,0)</f>
        <v>14228317</v>
      </c>
      <c r="M46" s="113">
        <f>IF(M43&gt;M42,M43-M42,0)</f>
        <v>0</v>
      </c>
    </row>
    <row r="47" spans="1:13" ht="12.75" customHeight="1">
      <c r="A47" s="111" t="s">
        <v>208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34995</v>
      </c>
      <c r="K47" s="115">
        <v>19559</v>
      </c>
      <c r="L47" s="115">
        <v>0</v>
      </c>
      <c r="M47" s="115">
        <v>0</v>
      </c>
    </row>
    <row r="48" spans="1:13" ht="12.75" customHeight="1">
      <c r="A48" s="111" t="s">
        <v>209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-7379722</v>
      </c>
      <c r="K48" s="113">
        <f>K44-K47</f>
        <v>12985493</v>
      </c>
      <c r="L48" s="113">
        <f>L44-L47</f>
        <v>-14228317</v>
      </c>
      <c r="M48" s="113">
        <f>M44-M47</f>
        <v>6282898</v>
      </c>
    </row>
    <row r="49" spans="1:13" ht="12.75" customHeight="1">
      <c r="A49" s="121" t="s">
        <v>210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0</v>
      </c>
      <c r="K49" s="113">
        <f>IF(K48&gt;0,K48,0)</f>
        <v>12985493</v>
      </c>
      <c r="L49" s="113">
        <f>IF(L48&gt;0,L48,0)</f>
        <v>0</v>
      </c>
      <c r="M49" s="113">
        <f>IF(M48&gt;0,M48,0)</f>
        <v>6282898</v>
      </c>
    </row>
    <row r="50" spans="1:13" ht="12.75" customHeight="1">
      <c r="A50" s="129" t="s">
        <v>211</v>
      </c>
      <c r="B50" s="129"/>
      <c r="C50" s="129"/>
      <c r="D50" s="129"/>
      <c r="E50" s="129"/>
      <c r="F50" s="129"/>
      <c r="G50" s="129"/>
      <c r="H50" s="129"/>
      <c r="I50" s="123">
        <v>154</v>
      </c>
      <c r="J50" s="130">
        <v>7379722</v>
      </c>
      <c r="K50" s="130">
        <f>IF(K48&lt;0,-K48,0)</f>
        <v>0</v>
      </c>
      <c r="L50" s="130">
        <f>IF(L48&lt;0,-L48,0)</f>
        <v>14228317</v>
      </c>
      <c r="M50" s="130">
        <f>IF(M48&lt;0,-M48,0)</f>
        <v>0</v>
      </c>
    </row>
    <row r="51" spans="1:13" ht="12.75" customHeight="1">
      <c r="A51" s="131" t="s">
        <v>212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 customHeight="1">
      <c r="A52" s="132" t="s">
        <v>213</v>
      </c>
      <c r="B52" s="132"/>
      <c r="C52" s="132"/>
      <c r="D52" s="132"/>
      <c r="E52" s="132"/>
      <c r="F52" s="132"/>
      <c r="G52" s="132"/>
      <c r="H52" s="132"/>
      <c r="I52" s="133"/>
      <c r="J52" s="133"/>
      <c r="K52" s="133"/>
      <c r="L52" s="133"/>
      <c r="M52" s="134"/>
    </row>
    <row r="53" spans="1:13" ht="12.75" customHeight="1">
      <c r="A53" s="135" t="s">
        <v>214</v>
      </c>
      <c r="B53" s="135"/>
      <c r="C53" s="135"/>
      <c r="D53" s="135"/>
      <c r="E53" s="135"/>
      <c r="F53" s="135"/>
      <c r="G53" s="135"/>
      <c r="H53" s="135"/>
      <c r="I53" s="112">
        <v>155</v>
      </c>
      <c r="J53" s="115"/>
      <c r="K53" s="115"/>
      <c r="L53" s="115"/>
      <c r="M53" s="115"/>
    </row>
    <row r="54" spans="1:13" ht="12.75" customHeight="1">
      <c r="A54" s="135" t="s">
        <v>215</v>
      </c>
      <c r="B54" s="135"/>
      <c r="C54" s="135"/>
      <c r="D54" s="135"/>
      <c r="E54" s="135"/>
      <c r="F54" s="135"/>
      <c r="G54" s="135"/>
      <c r="H54" s="135"/>
      <c r="I54" s="112">
        <v>156</v>
      </c>
      <c r="J54" s="118"/>
      <c r="K54" s="118"/>
      <c r="L54" s="118"/>
      <c r="M54" s="118"/>
    </row>
    <row r="55" spans="1:13" ht="12.75" customHeight="1">
      <c r="A55" s="131" t="s">
        <v>216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 customHeight="1">
      <c r="A56" s="108" t="s">
        <v>217</v>
      </c>
      <c r="B56" s="108"/>
      <c r="C56" s="108"/>
      <c r="D56" s="108"/>
      <c r="E56" s="108"/>
      <c r="F56" s="108"/>
      <c r="G56" s="108"/>
      <c r="H56" s="108"/>
      <c r="I56" s="136">
        <v>157</v>
      </c>
      <c r="J56" s="110"/>
      <c r="K56" s="110"/>
      <c r="L56" s="110"/>
      <c r="M56" s="110"/>
    </row>
    <row r="57" spans="1:13" ht="12.75" customHeight="1">
      <c r="A57" s="111" t="s">
        <v>218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219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2.75" customHeight="1">
      <c r="A59" s="111" t="s">
        <v>220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12.75" customHeight="1">
      <c r="A60" s="111" t="s">
        <v>221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222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223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224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225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226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12.75" customHeight="1">
      <c r="A66" s="111" t="s">
        <v>227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228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0">
        <f>J56+J66</f>
        <v>0</v>
      </c>
      <c r="K67" s="130">
        <f>K56+K66</f>
        <v>0</v>
      </c>
      <c r="L67" s="130">
        <f>L56+L66</f>
        <v>0</v>
      </c>
      <c r="M67" s="130">
        <f>M56+M66</f>
        <v>0</v>
      </c>
    </row>
    <row r="68" spans="1:13" ht="12.75" customHeight="1">
      <c r="A68" s="137" t="s">
        <v>229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2.75" customHeight="1">
      <c r="A69" s="138" t="s">
        <v>230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ht="12.75" customHeight="1">
      <c r="A70" s="135" t="s">
        <v>214</v>
      </c>
      <c r="B70" s="135"/>
      <c r="C70" s="135"/>
      <c r="D70" s="135"/>
      <c r="E70" s="135"/>
      <c r="F70" s="135"/>
      <c r="G70" s="135"/>
      <c r="H70" s="135"/>
      <c r="I70" s="112">
        <v>169</v>
      </c>
      <c r="J70" s="115"/>
      <c r="K70" s="115"/>
      <c r="L70" s="115"/>
      <c r="M70" s="115"/>
    </row>
    <row r="71" spans="1:13" ht="12.75" customHeight="1">
      <c r="A71" s="139" t="s">
        <v>215</v>
      </c>
      <c r="B71" s="139"/>
      <c r="C71" s="139"/>
      <c r="D71" s="139"/>
      <c r="E71" s="139"/>
      <c r="F71" s="139"/>
      <c r="G71" s="139"/>
      <c r="H71" s="139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0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40" zoomScaleSheetLayoutView="140" workbookViewId="0" topLeftCell="A1">
      <selection activeCell="M12" sqref="M12"/>
    </sheetView>
  </sheetViews>
  <sheetFormatPr defaultColWidth="9.140625" defaultRowHeight="12.75"/>
  <cols>
    <col min="1" max="9" width="9.00390625" style="98" customWidth="1"/>
    <col min="10" max="10" width="10.7109375" style="98" customWidth="1"/>
    <col min="11" max="11" width="10.57421875" style="98" customWidth="1"/>
    <col min="12" max="16384" width="9.00390625" style="98" customWidth="1"/>
  </cols>
  <sheetData>
    <row r="1" spans="1:11" ht="12.75" customHeight="1">
      <c r="A1" s="140" t="s">
        <v>231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164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 customHeight="1">
      <c r="A3" s="142" t="s">
        <v>56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.75" customHeight="1">
      <c r="A4" s="143" t="s">
        <v>57</v>
      </c>
      <c r="B4" s="143"/>
      <c r="C4" s="143"/>
      <c r="D4" s="143"/>
      <c r="E4" s="143"/>
      <c r="F4" s="143"/>
      <c r="G4" s="143"/>
      <c r="H4" s="143"/>
      <c r="I4" s="143" t="s">
        <v>165</v>
      </c>
      <c r="J4" s="144" t="s">
        <v>59</v>
      </c>
      <c r="K4" s="144" t="s">
        <v>60</v>
      </c>
    </row>
    <row r="5" spans="1:11" ht="14.25">
      <c r="A5" s="144">
        <v>1</v>
      </c>
      <c r="B5" s="144"/>
      <c r="C5" s="144"/>
      <c r="D5" s="144"/>
      <c r="E5" s="144"/>
      <c r="F5" s="144"/>
      <c r="G5" s="144"/>
      <c r="H5" s="144"/>
      <c r="I5" s="145">
        <v>2</v>
      </c>
      <c r="J5" s="146" t="s">
        <v>232</v>
      </c>
      <c r="K5" s="146" t="s">
        <v>233</v>
      </c>
    </row>
    <row r="6" spans="1:11" ht="12.75" customHeight="1">
      <c r="A6" s="119" t="s">
        <v>234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7" t="s">
        <v>235</v>
      </c>
      <c r="B7" s="147"/>
      <c r="C7" s="147"/>
      <c r="D7" s="147"/>
      <c r="E7" s="147"/>
      <c r="F7" s="147"/>
      <c r="G7" s="147"/>
      <c r="H7" s="147"/>
      <c r="I7" s="112">
        <v>1</v>
      </c>
      <c r="J7" s="148">
        <v>-7344727</v>
      </c>
      <c r="K7" s="115">
        <v>-14228317</v>
      </c>
    </row>
    <row r="8" spans="1:11" ht="12.75" customHeight="1">
      <c r="A8" s="147" t="s">
        <v>236</v>
      </c>
      <c r="B8" s="147"/>
      <c r="C8" s="147"/>
      <c r="D8" s="147"/>
      <c r="E8" s="147"/>
      <c r="F8" s="147"/>
      <c r="G8" s="147"/>
      <c r="H8" s="147"/>
      <c r="I8" s="112">
        <v>2</v>
      </c>
      <c r="J8" s="148">
        <v>15535798</v>
      </c>
      <c r="K8" s="115">
        <v>18923498</v>
      </c>
    </row>
    <row r="9" spans="1:11" ht="12.75" customHeight="1">
      <c r="A9" s="147" t="s">
        <v>237</v>
      </c>
      <c r="B9" s="147"/>
      <c r="C9" s="147"/>
      <c r="D9" s="147"/>
      <c r="E9" s="147"/>
      <c r="F9" s="147"/>
      <c r="G9" s="147"/>
      <c r="H9" s="147"/>
      <c r="I9" s="112">
        <v>3</v>
      </c>
      <c r="J9" s="148">
        <v>72159090</v>
      </c>
      <c r="K9" s="115">
        <v>6863978</v>
      </c>
    </row>
    <row r="10" spans="1:11" ht="12.75" customHeight="1">
      <c r="A10" s="147" t="s">
        <v>238</v>
      </c>
      <c r="B10" s="147"/>
      <c r="C10" s="147"/>
      <c r="D10" s="147"/>
      <c r="E10" s="147"/>
      <c r="F10" s="147"/>
      <c r="G10" s="147"/>
      <c r="H10" s="147"/>
      <c r="I10" s="112">
        <v>4</v>
      </c>
      <c r="J10" s="148">
        <v>0</v>
      </c>
      <c r="K10" s="115"/>
    </row>
    <row r="11" spans="1:11" ht="12.75" customHeight="1">
      <c r="A11" s="147" t="s">
        <v>239</v>
      </c>
      <c r="B11" s="147"/>
      <c r="C11" s="147"/>
      <c r="D11" s="147"/>
      <c r="E11" s="147"/>
      <c r="F11" s="147"/>
      <c r="G11" s="147"/>
      <c r="H11" s="147"/>
      <c r="I11" s="112">
        <v>5</v>
      </c>
      <c r="J11" s="148">
        <v>0</v>
      </c>
      <c r="K11" s="115"/>
    </row>
    <row r="12" spans="1:11" ht="12.75" customHeight="1">
      <c r="A12" s="147" t="s">
        <v>240</v>
      </c>
      <c r="B12" s="147"/>
      <c r="C12" s="147"/>
      <c r="D12" s="147"/>
      <c r="E12" s="147"/>
      <c r="F12" s="147"/>
      <c r="G12" s="147"/>
      <c r="H12" s="147"/>
      <c r="I12" s="112">
        <v>6</v>
      </c>
      <c r="J12" s="148">
        <v>0</v>
      </c>
      <c r="K12" s="115">
        <v>24471525</v>
      </c>
    </row>
    <row r="13" spans="1:11" ht="12.75" customHeight="1">
      <c r="A13" s="149" t="s">
        <v>241</v>
      </c>
      <c r="B13" s="149"/>
      <c r="C13" s="149"/>
      <c r="D13" s="149"/>
      <c r="E13" s="149"/>
      <c r="F13" s="149"/>
      <c r="G13" s="149"/>
      <c r="H13" s="149"/>
      <c r="I13" s="112">
        <v>7</v>
      </c>
      <c r="J13" s="150">
        <f>SUM(J7:J12)</f>
        <v>80350161</v>
      </c>
      <c r="K13" s="113">
        <f>SUM(K7:K12)</f>
        <v>36030684</v>
      </c>
    </row>
    <row r="14" spans="1:11" ht="12.75" customHeight="1">
      <c r="A14" s="147" t="s">
        <v>242</v>
      </c>
      <c r="B14" s="147"/>
      <c r="C14" s="147"/>
      <c r="D14" s="147"/>
      <c r="E14" s="147"/>
      <c r="F14" s="147"/>
      <c r="G14" s="147"/>
      <c r="H14" s="147"/>
      <c r="I14" s="112">
        <v>8</v>
      </c>
      <c r="J14" s="148">
        <v>0</v>
      </c>
      <c r="K14" s="115">
        <v>0</v>
      </c>
    </row>
    <row r="15" spans="1:11" ht="12.75" customHeight="1">
      <c r="A15" s="147" t="s">
        <v>243</v>
      </c>
      <c r="B15" s="147"/>
      <c r="C15" s="147"/>
      <c r="D15" s="147"/>
      <c r="E15" s="147"/>
      <c r="F15" s="147"/>
      <c r="G15" s="147"/>
      <c r="H15" s="147"/>
      <c r="I15" s="112">
        <v>9</v>
      </c>
      <c r="J15" s="148">
        <v>24173563</v>
      </c>
      <c r="K15" s="115">
        <v>43266000</v>
      </c>
    </row>
    <row r="16" spans="1:11" ht="12.75" customHeight="1">
      <c r="A16" s="147" t="s">
        <v>244</v>
      </c>
      <c r="B16" s="147"/>
      <c r="C16" s="147"/>
      <c r="D16" s="147"/>
      <c r="E16" s="147"/>
      <c r="F16" s="147"/>
      <c r="G16" s="147"/>
      <c r="H16" s="147"/>
      <c r="I16" s="112">
        <v>10</v>
      </c>
      <c r="J16" s="148">
        <v>1768142</v>
      </c>
      <c r="K16" s="115">
        <v>4873857</v>
      </c>
    </row>
    <row r="17" spans="1:11" ht="12.75" customHeight="1">
      <c r="A17" s="147" t="s">
        <v>245</v>
      </c>
      <c r="B17" s="147"/>
      <c r="C17" s="147"/>
      <c r="D17" s="147"/>
      <c r="E17" s="147"/>
      <c r="F17" s="147"/>
      <c r="G17" s="147"/>
      <c r="H17" s="147"/>
      <c r="I17" s="112">
        <v>11</v>
      </c>
      <c r="J17" s="148">
        <v>1195518</v>
      </c>
      <c r="K17" s="115"/>
    </row>
    <row r="18" spans="1:11" ht="12.75" customHeight="1">
      <c r="A18" s="149" t="s">
        <v>246</v>
      </c>
      <c r="B18" s="149"/>
      <c r="C18" s="149"/>
      <c r="D18" s="149"/>
      <c r="E18" s="149"/>
      <c r="F18" s="149"/>
      <c r="G18" s="149"/>
      <c r="H18" s="149"/>
      <c r="I18" s="112">
        <v>12</v>
      </c>
      <c r="J18" s="150">
        <f>SUM(J14:J17)</f>
        <v>27137223</v>
      </c>
      <c r="K18" s="113">
        <f>SUM(K14:K17)</f>
        <v>48139857</v>
      </c>
    </row>
    <row r="19" spans="1:11" ht="12.75" customHeight="1">
      <c r="A19" s="149" t="s">
        <v>247</v>
      </c>
      <c r="B19" s="149"/>
      <c r="C19" s="149"/>
      <c r="D19" s="149"/>
      <c r="E19" s="149"/>
      <c r="F19" s="149"/>
      <c r="G19" s="149"/>
      <c r="H19" s="149"/>
      <c r="I19" s="112">
        <v>13</v>
      </c>
      <c r="J19" s="150">
        <f>IF(J13&gt;J18,J13-J18,0)</f>
        <v>53212938</v>
      </c>
      <c r="K19" s="113">
        <f>IF(K13&gt;K18,K13-K18,0)</f>
        <v>0</v>
      </c>
    </row>
    <row r="20" spans="1:11" ht="12.75" customHeight="1">
      <c r="A20" s="149" t="s">
        <v>248</v>
      </c>
      <c r="B20" s="149"/>
      <c r="C20" s="149"/>
      <c r="D20" s="149"/>
      <c r="E20" s="149"/>
      <c r="F20" s="149"/>
      <c r="G20" s="149"/>
      <c r="H20" s="149"/>
      <c r="I20" s="112">
        <v>14</v>
      </c>
      <c r="J20" s="150">
        <f>IF(J18&gt;J13,J18-J13,0)</f>
        <v>0</v>
      </c>
      <c r="K20" s="113">
        <f>IF(K18&gt;K13,K18-K13,0)</f>
        <v>12109173</v>
      </c>
    </row>
    <row r="21" spans="1:11" ht="12.75" customHeight="1">
      <c r="A21" s="119" t="s">
        <v>249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7" t="s">
        <v>250</v>
      </c>
      <c r="B22" s="147"/>
      <c r="C22" s="147"/>
      <c r="D22" s="147"/>
      <c r="E22" s="147"/>
      <c r="F22" s="147"/>
      <c r="G22" s="147"/>
      <c r="H22" s="147"/>
      <c r="I22" s="112">
        <v>15</v>
      </c>
      <c r="J22" s="148">
        <v>0</v>
      </c>
      <c r="K22" s="115">
        <v>0</v>
      </c>
    </row>
    <row r="23" spans="1:11" ht="12.75" customHeight="1">
      <c r="A23" s="147" t="s">
        <v>251</v>
      </c>
      <c r="B23" s="147"/>
      <c r="C23" s="147"/>
      <c r="D23" s="147"/>
      <c r="E23" s="147"/>
      <c r="F23" s="147"/>
      <c r="G23" s="147"/>
      <c r="H23" s="147"/>
      <c r="I23" s="112">
        <v>16</v>
      </c>
      <c r="J23" s="148">
        <v>0</v>
      </c>
      <c r="K23" s="115">
        <v>0</v>
      </c>
    </row>
    <row r="24" spans="1:11" ht="12.75" customHeight="1">
      <c r="A24" s="147" t="s">
        <v>252</v>
      </c>
      <c r="B24" s="147"/>
      <c r="C24" s="147"/>
      <c r="D24" s="147"/>
      <c r="E24" s="147"/>
      <c r="F24" s="147"/>
      <c r="G24" s="147"/>
      <c r="H24" s="147"/>
      <c r="I24" s="112">
        <v>17</v>
      </c>
      <c r="J24" s="148">
        <v>0</v>
      </c>
      <c r="K24" s="115">
        <v>0</v>
      </c>
    </row>
    <row r="25" spans="1:11" ht="12.75" customHeight="1">
      <c r="A25" s="147" t="s">
        <v>253</v>
      </c>
      <c r="B25" s="147"/>
      <c r="C25" s="147"/>
      <c r="D25" s="147"/>
      <c r="E25" s="147"/>
      <c r="F25" s="147"/>
      <c r="G25" s="147"/>
      <c r="H25" s="147"/>
      <c r="I25" s="112">
        <v>18</v>
      </c>
      <c r="J25" s="148">
        <v>0</v>
      </c>
      <c r="K25" s="115">
        <v>0</v>
      </c>
    </row>
    <row r="26" spans="1:11" ht="12.75" customHeight="1">
      <c r="A26" s="147" t="s">
        <v>254</v>
      </c>
      <c r="B26" s="147"/>
      <c r="C26" s="147"/>
      <c r="D26" s="147"/>
      <c r="E26" s="147"/>
      <c r="F26" s="147"/>
      <c r="G26" s="147"/>
      <c r="H26" s="147"/>
      <c r="I26" s="112">
        <v>19</v>
      </c>
      <c r="J26" s="148">
        <v>0</v>
      </c>
      <c r="K26" s="115">
        <v>218519</v>
      </c>
    </row>
    <row r="27" spans="1:11" ht="12.75" customHeight="1">
      <c r="A27" s="149" t="s">
        <v>255</v>
      </c>
      <c r="B27" s="149"/>
      <c r="C27" s="149"/>
      <c r="D27" s="149"/>
      <c r="E27" s="149"/>
      <c r="F27" s="149"/>
      <c r="G27" s="149"/>
      <c r="H27" s="149"/>
      <c r="I27" s="112">
        <v>20</v>
      </c>
      <c r="J27" s="150">
        <f>SUM(J22:J26)</f>
        <v>0</v>
      </c>
      <c r="K27" s="113">
        <f>SUM(K22:K26)</f>
        <v>218519</v>
      </c>
    </row>
    <row r="28" spans="1:11" ht="12.75" customHeight="1">
      <c r="A28" s="147" t="s">
        <v>256</v>
      </c>
      <c r="B28" s="147"/>
      <c r="C28" s="147"/>
      <c r="D28" s="147"/>
      <c r="E28" s="147"/>
      <c r="F28" s="147"/>
      <c r="G28" s="147"/>
      <c r="H28" s="147"/>
      <c r="I28" s="112">
        <v>21</v>
      </c>
      <c r="J28" s="148">
        <v>69171927</v>
      </c>
      <c r="K28" s="115">
        <v>134775224</v>
      </c>
    </row>
    <row r="29" spans="1:11" ht="12.75" customHeight="1">
      <c r="A29" s="147" t="s">
        <v>257</v>
      </c>
      <c r="B29" s="147"/>
      <c r="C29" s="147"/>
      <c r="D29" s="147"/>
      <c r="E29" s="147"/>
      <c r="F29" s="147"/>
      <c r="G29" s="147"/>
      <c r="H29" s="147"/>
      <c r="I29" s="112">
        <v>22</v>
      </c>
      <c r="J29" s="148">
        <v>0</v>
      </c>
      <c r="K29" s="115">
        <v>0</v>
      </c>
    </row>
    <row r="30" spans="1:11" ht="12.75" customHeight="1">
      <c r="A30" s="147" t="s">
        <v>258</v>
      </c>
      <c r="B30" s="147"/>
      <c r="C30" s="147"/>
      <c r="D30" s="147"/>
      <c r="E30" s="147"/>
      <c r="F30" s="147"/>
      <c r="G30" s="147"/>
      <c r="H30" s="147"/>
      <c r="I30" s="112">
        <v>23</v>
      </c>
      <c r="J30" s="148">
        <v>0</v>
      </c>
      <c r="K30" s="115">
        <v>59124</v>
      </c>
    </row>
    <row r="31" spans="1:11" ht="12.75" customHeight="1">
      <c r="A31" s="149" t="s">
        <v>259</v>
      </c>
      <c r="B31" s="149"/>
      <c r="C31" s="149"/>
      <c r="D31" s="149"/>
      <c r="E31" s="149"/>
      <c r="F31" s="149"/>
      <c r="G31" s="149"/>
      <c r="H31" s="149"/>
      <c r="I31" s="112">
        <v>24</v>
      </c>
      <c r="J31" s="150">
        <f>SUM(J28:J30)</f>
        <v>69171927</v>
      </c>
      <c r="K31" s="113">
        <f>SUM(K28:K30)</f>
        <v>134834348</v>
      </c>
    </row>
    <row r="32" spans="1:11" ht="12.75" customHeight="1">
      <c r="A32" s="149" t="s">
        <v>260</v>
      </c>
      <c r="B32" s="149"/>
      <c r="C32" s="149"/>
      <c r="D32" s="149"/>
      <c r="E32" s="149"/>
      <c r="F32" s="149"/>
      <c r="G32" s="149"/>
      <c r="H32" s="149"/>
      <c r="I32" s="112">
        <v>25</v>
      </c>
      <c r="J32" s="150">
        <f>IF(J27&gt;J31,J27-J31,0)</f>
        <v>0</v>
      </c>
      <c r="K32" s="113">
        <f>IF(K27&gt;K31,K27-K31,0)</f>
        <v>0</v>
      </c>
    </row>
    <row r="33" spans="1:11" ht="12.75" customHeight="1">
      <c r="A33" s="149" t="s">
        <v>261</v>
      </c>
      <c r="B33" s="149"/>
      <c r="C33" s="149"/>
      <c r="D33" s="149"/>
      <c r="E33" s="149"/>
      <c r="F33" s="149"/>
      <c r="G33" s="149"/>
      <c r="H33" s="149"/>
      <c r="I33" s="112">
        <v>26</v>
      </c>
      <c r="J33" s="150">
        <f>IF(J31&gt;J27,J31-J27,0)</f>
        <v>69171927</v>
      </c>
      <c r="K33" s="113">
        <f>IF(K31&gt;K27,K31-K27,0)</f>
        <v>134615829</v>
      </c>
    </row>
    <row r="34" spans="1:11" ht="12.75" customHeight="1">
      <c r="A34" s="119" t="s">
        <v>262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7" t="s">
        <v>263</v>
      </c>
      <c r="B35" s="147"/>
      <c r="C35" s="147"/>
      <c r="D35" s="147"/>
      <c r="E35" s="147"/>
      <c r="F35" s="147"/>
      <c r="G35" s="147"/>
      <c r="H35" s="147"/>
      <c r="I35" s="112">
        <v>27</v>
      </c>
      <c r="J35" s="148">
        <v>0</v>
      </c>
      <c r="K35" s="115">
        <v>0</v>
      </c>
    </row>
    <row r="36" spans="1:11" ht="12.75" customHeight="1">
      <c r="A36" s="147" t="s">
        <v>264</v>
      </c>
      <c r="B36" s="147"/>
      <c r="C36" s="147"/>
      <c r="D36" s="147"/>
      <c r="E36" s="147"/>
      <c r="F36" s="147"/>
      <c r="G36" s="147"/>
      <c r="H36" s="147"/>
      <c r="I36" s="112">
        <v>28</v>
      </c>
      <c r="J36" s="148">
        <v>0</v>
      </c>
      <c r="K36" s="115">
        <v>110314196</v>
      </c>
    </row>
    <row r="37" spans="1:11" ht="12.75" customHeight="1">
      <c r="A37" s="147" t="s">
        <v>265</v>
      </c>
      <c r="B37" s="147"/>
      <c r="C37" s="147"/>
      <c r="D37" s="147"/>
      <c r="E37" s="147"/>
      <c r="F37" s="147"/>
      <c r="G37" s="147"/>
      <c r="H37" s="147"/>
      <c r="I37" s="112">
        <v>29</v>
      </c>
      <c r="J37" s="148">
        <v>3914312</v>
      </c>
      <c r="K37" s="115"/>
    </row>
    <row r="38" spans="1:11" ht="12.75" customHeight="1">
      <c r="A38" s="149" t="s">
        <v>266</v>
      </c>
      <c r="B38" s="149"/>
      <c r="C38" s="149"/>
      <c r="D38" s="149"/>
      <c r="E38" s="149"/>
      <c r="F38" s="149"/>
      <c r="G38" s="149"/>
      <c r="H38" s="149"/>
      <c r="I38" s="112">
        <v>30</v>
      </c>
      <c r="J38" s="150">
        <f>SUM(J35:J37)</f>
        <v>3914312</v>
      </c>
      <c r="K38" s="113">
        <f>SUM(K35:K37)</f>
        <v>110314196</v>
      </c>
    </row>
    <row r="39" spans="1:11" ht="12.75" customHeight="1">
      <c r="A39" s="147" t="s">
        <v>267</v>
      </c>
      <c r="B39" s="147"/>
      <c r="C39" s="147"/>
      <c r="D39" s="147"/>
      <c r="E39" s="147"/>
      <c r="F39" s="147"/>
      <c r="G39" s="147"/>
      <c r="H39" s="147"/>
      <c r="I39" s="112">
        <v>31</v>
      </c>
      <c r="J39" s="148">
        <v>56683</v>
      </c>
      <c r="K39" s="115">
        <v>3546080</v>
      </c>
    </row>
    <row r="40" spans="1:11" ht="12.75" customHeight="1">
      <c r="A40" s="147" t="s">
        <v>268</v>
      </c>
      <c r="B40" s="147"/>
      <c r="C40" s="147"/>
      <c r="D40" s="147"/>
      <c r="E40" s="147"/>
      <c r="F40" s="147"/>
      <c r="G40" s="147"/>
      <c r="H40" s="147"/>
      <c r="I40" s="112">
        <v>32</v>
      </c>
      <c r="J40" s="148">
        <v>31995392</v>
      </c>
      <c r="K40" s="115">
        <v>0</v>
      </c>
    </row>
    <row r="41" spans="1:11" ht="12.75" customHeight="1">
      <c r="A41" s="147" t="s">
        <v>269</v>
      </c>
      <c r="B41" s="147"/>
      <c r="C41" s="147"/>
      <c r="D41" s="147"/>
      <c r="E41" s="147"/>
      <c r="F41" s="147"/>
      <c r="G41" s="147"/>
      <c r="H41" s="147"/>
      <c r="I41" s="112">
        <v>33</v>
      </c>
      <c r="J41" s="148">
        <v>0</v>
      </c>
      <c r="K41" s="115">
        <v>0</v>
      </c>
    </row>
    <row r="42" spans="1:11" ht="12.75" customHeight="1">
      <c r="A42" s="147" t="s">
        <v>270</v>
      </c>
      <c r="B42" s="147"/>
      <c r="C42" s="147"/>
      <c r="D42" s="147"/>
      <c r="E42" s="147"/>
      <c r="F42" s="147"/>
      <c r="G42" s="147"/>
      <c r="H42" s="147"/>
      <c r="I42" s="112">
        <v>34</v>
      </c>
      <c r="J42" s="148">
        <v>0</v>
      </c>
      <c r="K42" s="115">
        <v>0</v>
      </c>
    </row>
    <row r="43" spans="1:11" ht="12.75" customHeight="1">
      <c r="A43" s="147" t="s">
        <v>271</v>
      </c>
      <c r="B43" s="147"/>
      <c r="C43" s="147"/>
      <c r="D43" s="147"/>
      <c r="E43" s="147"/>
      <c r="F43" s="147"/>
      <c r="G43" s="147"/>
      <c r="H43" s="147"/>
      <c r="I43" s="112">
        <v>35</v>
      </c>
      <c r="J43" s="148">
        <v>87987</v>
      </c>
      <c r="K43" s="115"/>
    </row>
    <row r="44" spans="1:11" ht="12.75" customHeight="1">
      <c r="A44" s="149" t="s">
        <v>272</v>
      </c>
      <c r="B44" s="149"/>
      <c r="C44" s="149"/>
      <c r="D44" s="149"/>
      <c r="E44" s="149"/>
      <c r="F44" s="149"/>
      <c r="G44" s="149"/>
      <c r="H44" s="149"/>
      <c r="I44" s="112">
        <v>36</v>
      </c>
      <c r="J44" s="150">
        <f>SUM(J39:J43)</f>
        <v>32140062</v>
      </c>
      <c r="K44" s="113">
        <f>SUM(K39:K43)</f>
        <v>3546080</v>
      </c>
    </row>
    <row r="45" spans="1:11" ht="12.75" customHeight="1">
      <c r="A45" s="149" t="s">
        <v>273</v>
      </c>
      <c r="B45" s="149"/>
      <c r="C45" s="149"/>
      <c r="D45" s="149"/>
      <c r="E45" s="149"/>
      <c r="F45" s="149"/>
      <c r="G45" s="149"/>
      <c r="H45" s="149"/>
      <c r="I45" s="112">
        <v>37</v>
      </c>
      <c r="J45" s="150">
        <f>IF(J38&gt;J44,J38-J44,0)</f>
        <v>0</v>
      </c>
      <c r="K45" s="150">
        <f>IF(K38&gt;K44,K38-K44,0)</f>
        <v>106768116</v>
      </c>
    </row>
    <row r="46" spans="1:11" ht="12.75" customHeight="1">
      <c r="A46" s="149" t="s">
        <v>274</v>
      </c>
      <c r="B46" s="149"/>
      <c r="C46" s="149"/>
      <c r="D46" s="149"/>
      <c r="E46" s="149"/>
      <c r="F46" s="149"/>
      <c r="G46" s="149"/>
      <c r="H46" s="149"/>
      <c r="I46" s="112">
        <v>38</v>
      </c>
      <c r="J46" s="150">
        <f>IF(J44&gt;J38,J44-J38,0)</f>
        <v>28225750</v>
      </c>
      <c r="K46" s="113">
        <f>IF(K44&gt;K38,K44-K38,0)</f>
        <v>0</v>
      </c>
    </row>
    <row r="47" spans="1:11" ht="12.75" customHeight="1">
      <c r="A47" s="147" t="s">
        <v>275</v>
      </c>
      <c r="B47" s="147"/>
      <c r="C47" s="147"/>
      <c r="D47" s="147"/>
      <c r="E47" s="147"/>
      <c r="F47" s="147"/>
      <c r="G47" s="147"/>
      <c r="H47" s="147"/>
      <c r="I47" s="112">
        <v>39</v>
      </c>
      <c r="J47" s="150">
        <f>IF(J19-J20+J32-J33+J45-J46&gt;0,J19-J20+J32-J33+J45-J46,0)</f>
        <v>0</v>
      </c>
      <c r="K47" s="113">
        <f>IF(K19-K20+K32-K33+K45-K46&gt;0,K19-K20+K32-K33+K45-K46,0)</f>
        <v>0</v>
      </c>
    </row>
    <row r="48" spans="1:11" ht="12.75" customHeight="1">
      <c r="A48" s="147" t="s">
        <v>276</v>
      </c>
      <c r="B48" s="147"/>
      <c r="C48" s="147"/>
      <c r="D48" s="147"/>
      <c r="E48" s="147"/>
      <c r="F48" s="147"/>
      <c r="G48" s="147"/>
      <c r="H48" s="147"/>
      <c r="I48" s="112">
        <v>40</v>
      </c>
      <c r="J48" s="150">
        <f>IF(J20-J19+J33-J32+J46-J45&gt;0,J20-J19+J33-J32+J46-J45,0)</f>
        <v>44184739</v>
      </c>
      <c r="K48" s="113">
        <f>IF(K20-K19+K33-K32+K46-K45&gt;0,K20-K19+K33-K32+K46-K45,0)</f>
        <v>39956886</v>
      </c>
    </row>
    <row r="49" spans="1:11" ht="12.75" customHeight="1">
      <c r="A49" s="147" t="s">
        <v>277</v>
      </c>
      <c r="B49" s="147"/>
      <c r="C49" s="147"/>
      <c r="D49" s="147"/>
      <c r="E49" s="147"/>
      <c r="F49" s="147"/>
      <c r="G49" s="147"/>
      <c r="H49" s="147"/>
      <c r="I49" s="112">
        <v>41</v>
      </c>
      <c r="J49" s="148">
        <v>106221950</v>
      </c>
      <c r="K49" s="115">
        <v>63720535</v>
      </c>
    </row>
    <row r="50" spans="1:11" ht="12.75" customHeight="1">
      <c r="A50" s="147" t="s">
        <v>278</v>
      </c>
      <c r="B50" s="147"/>
      <c r="C50" s="147"/>
      <c r="D50" s="147"/>
      <c r="E50" s="147"/>
      <c r="F50" s="147"/>
      <c r="G50" s="147"/>
      <c r="H50" s="147"/>
      <c r="I50" s="112">
        <v>42</v>
      </c>
      <c r="J50" s="148">
        <v>0</v>
      </c>
      <c r="K50" s="115">
        <v>0</v>
      </c>
    </row>
    <row r="51" spans="1:11" ht="12.75" customHeight="1">
      <c r="A51" s="147" t="s">
        <v>279</v>
      </c>
      <c r="B51" s="147"/>
      <c r="C51" s="147"/>
      <c r="D51" s="147"/>
      <c r="E51" s="147"/>
      <c r="F51" s="147"/>
      <c r="G51" s="147"/>
      <c r="H51" s="147"/>
      <c r="I51" s="112">
        <v>43</v>
      </c>
      <c r="J51" s="148">
        <v>44184739</v>
      </c>
      <c r="K51" s="115">
        <v>39956886</v>
      </c>
    </row>
    <row r="52" spans="1:11" ht="12.75" customHeight="1">
      <c r="A52" s="151" t="s">
        <v>280</v>
      </c>
      <c r="B52" s="151"/>
      <c r="C52" s="151"/>
      <c r="D52" s="151"/>
      <c r="E52" s="151"/>
      <c r="F52" s="151"/>
      <c r="G52" s="151"/>
      <c r="H52" s="151"/>
      <c r="I52" s="117">
        <v>44</v>
      </c>
      <c r="J52" s="130">
        <f>J49+J50-J51</f>
        <v>62037211</v>
      </c>
      <c r="K52" s="130">
        <f>K49+K50-K51</f>
        <v>23763649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0" zoomScaleSheetLayoutView="140" workbookViewId="0" topLeftCell="A1">
      <selection activeCell="A5" sqref="A5"/>
    </sheetView>
  </sheetViews>
  <sheetFormatPr defaultColWidth="9.140625" defaultRowHeight="12.75"/>
  <cols>
    <col min="1" max="4" width="9.00390625" style="152" customWidth="1"/>
    <col min="5" max="5" width="11.00390625" style="152" customWidth="1"/>
    <col min="6" max="16384" width="9.00390625" style="152" customWidth="1"/>
  </cols>
  <sheetData>
    <row r="1" spans="1:12" ht="12.75" customHeight="1">
      <c r="A1" s="153" t="s">
        <v>281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</row>
    <row r="2" spans="1:12" ht="15" customHeight="1">
      <c r="A2" s="153"/>
      <c r="B2" s="155"/>
      <c r="C2" s="156" t="s">
        <v>282</v>
      </c>
      <c r="D2" s="156"/>
      <c r="E2" s="157">
        <v>43101</v>
      </c>
      <c r="F2" s="156" t="s">
        <v>2</v>
      </c>
      <c r="G2" s="157">
        <v>43281</v>
      </c>
      <c r="H2" s="157"/>
      <c r="I2" s="155"/>
      <c r="J2" s="155"/>
      <c r="K2" s="155"/>
      <c r="L2" s="158"/>
    </row>
    <row r="3" spans="1:11" ht="21.75" customHeight="1">
      <c r="A3" s="143" t="s">
        <v>57</v>
      </c>
      <c r="B3" s="143"/>
      <c r="C3" s="143"/>
      <c r="D3" s="143"/>
      <c r="E3" s="143"/>
      <c r="F3" s="143"/>
      <c r="G3" s="143"/>
      <c r="H3" s="143"/>
      <c r="I3" s="143" t="s">
        <v>165</v>
      </c>
      <c r="J3" s="144" t="s">
        <v>283</v>
      </c>
      <c r="K3" s="144" t="s">
        <v>284</v>
      </c>
    </row>
    <row r="4" spans="1:11" ht="12.75" customHeight="1">
      <c r="A4" s="146">
        <v>1</v>
      </c>
      <c r="B4" s="146"/>
      <c r="C4" s="146"/>
      <c r="D4" s="146"/>
      <c r="E4" s="146"/>
      <c r="F4" s="146"/>
      <c r="G4" s="146"/>
      <c r="H4" s="146"/>
      <c r="I4" s="159">
        <v>2</v>
      </c>
      <c r="J4" s="146" t="s">
        <v>232</v>
      </c>
      <c r="K4" s="146" t="s">
        <v>233</v>
      </c>
    </row>
    <row r="5" spans="1:11" ht="12.75" customHeight="1">
      <c r="A5" s="147" t="s">
        <v>285</v>
      </c>
      <c r="B5" s="147"/>
      <c r="C5" s="147"/>
      <c r="D5" s="147"/>
      <c r="E5" s="147"/>
      <c r="F5" s="147"/>
      <c r="G5" s="147"/>
      <c r="H5" s="147"/>
      <c r="I5" s="112">
        <v>1</v>
      </c>
      <c r="J5" s="110">
        <v>212718480</v>
      </c>
      <c r="K5" s="110">
        <v>212718480</v>
      </c>
    </row>
    <row r="6" spans="1:11" ht="12.75" customHeight="1">
      <c r="A6" s="147" t="s">
        <v>286</v>
      </c>
      <c r="B6" s="147"/>
      <c r="C6" s="147"/>
      <c r="D6" s="147"/>
      <c r="E6" s="147"/>
      <c r="F6" s="147"/>
      <c r="G6" s="147"/>
      <c r="H6" s="147"/>
      <c r="I6" s="112">
        <v>2</v>
      </c>
      <c r="J6" s="115">
        <v>43664339</v>
      </c>
      <c r="K6" s="115">
        <v>43664339</v>
      </c>
    </row>
    <row r="7" spans="1:11" ht="12.75" customHeight="1">
      <c r="A7" s="147" t="s">
        <v>287</v>
      </c>
      <c r="B7" s="147"/>
      <c r="C7" s="147"/>
      <c r="D7" s="147"/>
      <c r="E7" s="147"/>
      <c r="F7" s="147"/>
      <c r="G7" s="147"/>
      <c r="H7" s="147"/>
      <c r="I7" s="112">
        <v>3</v>
      </c>
      <c r="J7" s="115">
        <v>186680</v>
      </c>
      <c r="K7" s="115">
        <v>186680</v>
      </c>
    </row>
    <row r="8" spans="1:11" ht="12.75" customHeight="1">
      <c r="A8" s="147" t="s">
        <v>288</v>
      </c>
      <c r="B8" s="147"/>
      <c r="C8" s="147"/>
      <c r="D8" s="147"/>
      <c r="E8" s="147"/>
      <c r="F8" s="147"/>
      <c r="G8" s="147"/>
      <c r="H8" s="147"/>
      <c r="I8" s="112">
        <v>4</v>
      </c>
      <c r="J8" s="115">
        <v>76803003</v>
      </c>
      <c r="K8" s="115">
        <v>153713920</v>
      </c>
    </row>
    <row r="9" spans="1:11" ht="12.75" customHeight="1">
      <c r="A9" s="147" t="s">
        <v>289</v>
      </c>
      <c r="B9" s="147"/>
      <c r="C9" s="147"/>
      <c r="D9" s="147"/>
      <c r="E9" s="147"/>
      <c r="F9" s="147"/>
      <c r="G9" s="147"/>
      <c r="H9" s="147"/>
      <c r="I9" s="112">
        <v>5</v>
      </c>
      <c r="J9" s="115">
        <v>76910917</v>
      </c>
      <c r="K9" s="115">
        <v>-14228317</v>
      </c>
    </row>
    <row r="10" spans="1:11" ht="12.75" customHeight="1">
      <c r="A10" s="147" t="s">
        <v>290</v>
      </c>
      <c r="B10" s="147"/>
      <c r="C10" s="147"/>
      <c r="D10" s="147"/>
      <c r="E10" s="147"/>
      <c r="F10" s="147"/>
      <c r="G10" s="147"/>
      <c r="H10" s="147"/>
      <c r="I10" s="112">
        <v>6</v>
      </c>
      <c r="J10" s="115">
        <v>0</v>
      </c>
      <c r="K10" s="115">
        <v>0</v>
      </c>
    </row>
    <row r="11" spans="1:11" ht="12.75" customHeight="1">
      <c r="A11" s="147" t="s">
        <v>291</v>
      </c>
      <c r="B11" s="147"/>
      <c r="C11" s="147"/>
      <c r="D11" s="147"/>
      <c r="E11" s="147"/>
      <c r="F11" s="147"/>
      <c r="G11" s="147"/>
      <c r="H11" s="147"/>
      <c r="I11" s="112">
        <v>7</v>
      </c>
      <c r="J11" s="115">
        <v>0</v>
      </c>
      <c r="K11" s="115">
        <v>0</v>
      </c>
    </row>
    <row r="12" spans="1:11" ht="12.75" customHeight="1">
      <c r="A12" s="147" t="s">
        <v>292</v>
      </c>
      <c r="B12" s="147"/>
      <c r="C12" s="147"/>
      <c r="D12" s="147"/>
      <c r="E12" s="147"/>
      <c r="F12" s="147"/>
      <c r="G12" s="147"/>
      <c r="H12" s="147"/>
      <c r="I12" s="112">
        <v>8</v>
      </c>
      <c r="J12" s="115">
        <v>-2798968</v>
      </c>
      <c r="K12" s="115">
        <v>-2798968</v>
      </c>
    </row>
    <row r="13" spans="1:11" ht="12.75" customHeight="1">
      <c r="A13" s="147" t="s">
        <v>293</v>
      </c>
      <c r="B13" s="147"/>
      <c r="C13" s="147"/>
      <c r="D13" s="147"/>
      <c r="E13" s="147"/>
      <c r="F13" s="147"/>
      <c r="G13" s="147"/>
      <c r="H13" s="147"/>
      <c r="I13" s="112">
        <v>9</v>
      </c>
      <c r="J13" s="115">
        <v>0</v>
      </c>
      <c r="K13" s="115">
        <v>0</v>
      </c>
    </row>
    <row r="14" spans="1:11" ht="12.75" customHeight="1">
      <c r="A14" s="149" t="s">
        <v>294</v>
      </c>
      <c r="B14" s="149"/>
      <c r="C14" s="149"/>
      <c r="D14" s="149"/>
      <c r="E14" s="149"/>
      <c r="F14" s="149"/>
      <c r="G14" s="149"/>
      <c r="H14" s="149"/>
      <c r="I14" s="112">
        <v>10</v>
      </c>
      <c r="J14" s="113">
        <f>SUM(J5:J13)</f>
        <v>407484451</v>
      </c>
      <c r="K14" s="113">
        <f>SUM(K5:K13)</f>
        <v>393256134</v>
      </c>
    </row>
    <row r="15" spans="1:11" ht="12.75" customHeight="1">
      <c r="A15" s="147" t="s">
        <v>295</v>
      </c>
      <c r="B15" s="147"/>
      <c r="C15" s="147"/>
      <c r="D15" s="147"/>
      <c r="E15" s="147"/>
      <c r="F15" s="147"/>
      <c r="G15" s="147"/>
      <c r="H15" s="147"/>
      <c r="I15" s="112">
        <v>11</v>
      </c>
      <c r="J15" s="115">
        <v>0</v>
      </c>
      <c r="K15" s="115">
        <v>0</v>
      </c>
    </row>
    <row r="16" spans="1:11" ht="12.75" customHeight="1">
      <c r="A16" s="147" t="s">
        <v>296</v>
      </c>
      <c r="B16" s="147"/>
      <c r="C16" s="147"/>
      <c r="D16" s="147"/>
      <c r="E16" s="147"/>
      <c r="F16" s="147"/>
      <c r="G16" s="147"/>
      <c r="H16" s="147"/>
      <c r="I16" s="112">
        <v>12</v>
      </c>
      <c r="J16" s="115">
        <v>0</v>
      </c>
      <c r="K16" s="115">
        <v>0</v>
      </c>
    </row>
    <row r="17" spans="1:11" ht="12.75" customHeight="1">
      <c r="A17" s="147" t="s">
        <v>297</v>
      </c>
      <c r="B17" s="147"/>
      <c r="C17" s="147"/>
      <c r="D17" s="147"/>
      <c r="E17" s="147"/>
      <c r="F17" s="147"/>
      <c r="G17" s="147"/>
      <c r="H17" s="147"/>
      <c r="I17" s="112">
        <v>13</v>
      </c>
      <c r="J17" s="115">
        <v>0</v>
      </c>
      <c r="K17" s="115">
        <v>0</v>
      </c>
    </row>
    <row r="18" spans="1:11" ht="12.75" customHeight="1">
      <c r="A18" s="147" t="s">
        <v>298</v>
      </c>
      <c r="B18" s="147"/>
      <c r="C18" s="147"/>
      <c r="D18" s="147"/>
      <c r="E18" s="147"/>
      <c r="F18" s="147"/>
      <c r="G18" s="147"/>
      <c r="H18" s="147"/>
      <c r="I18" s="112">
        <v>14</v>
      </c>
      <c r="J18" s="115">
        <v>0</v>
      </c>
      <c r="K18" s="115">
        <v>0</v>
      </c>
    </row>
    <row r="19" spans="1:11" ht="12.75" customHeight="1">
      <c r="A19" s="147" t="s">
        <v>299</v>
      </c>
      <c r="B19" s="147"/>
      <c r="C19" s="147"/>
      <c r="D19" s="147"/>
      <c r="E19" s="147"/>
      <c r="F19" s="147"/>
      <c r="G19" s="147"/>
      <c r="H19" s="147"/>
      <c r="I19" s="112">
        <v>15</v>
      </c>
      <c r="J19" s="115">
        <v>0</v>
      </c>
      <c r="K19" s="115">
        <v>0</v>
      </c>
    </row>
    <row r="20" spans="1:11" ht="12.75" customHeight="1">
      <c r="A20" s="147" t="s">
        <v>300</v>
      </c>
      <c r="B20" s="147"/>
      <c r="C20" s="147"/>
      <c r="D20" s="147"/>
      <c r="E20" s="147"/>
      <c r="F20" s="147"/>
      <c r="G20" s="147"/>
      <c r="H20" s="147"/>
      <c r="I20" s="112">
        <v>16</v>
      </c>
      <c r="J20" s="115">
        <v>0</v>
      </c>
      <c r="K20" s="115">
        <v>0</v>
      </c>
    </row>
    <row r="21" spans="1:11" ht="12.75" customHeight="1">
      <c r="A21" s="149" t="s">
        <v>301</v>
      </c>
      <c r="B21" s="149"/>
      <c r="C21" s="149"/>
      <c r="D21" s="149"/>
      <c r="E21" s="149"/>
      <c r="F21" s="149"/>
      <c r="G21" s="149"/>
      <c r="H21" s="149"/>
      <c r="I21" s="112">
        <v>17</v>
      </c>
      <c r="J21" s="130">
        <f>SUM(J15:J20)</f>
        <v>0</v>
      </c>
      <c r="K21" s="130">
        <f>SUM(K15:K20)</f>
        <v>0</v>
      </c>
    </row>
    <row r="22" spans="1:11" ht="14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0" t="s">
        <v>302</v>
      </c>
      <c r="B23" s="160"/>
      <c r="C23" s="160"/>
      <c r="D23" s="160"/>
      <c r="E23" s="160"/>
      <c r="F23" s="160"/>
      <c r="G23" s="160"/>
      <c r="H23" s="160"/>
      <c r="I23" s="136">
        <v>18</v>
      </c>
      <c r="J23" s="110"/>
      <c r="K23" s="110"/>
    </row>
    <row r="24" spans="1:11" ht="17.25" customHeight="1">
      <c r="A24" s="151" t="s">
        <v>303</v>
      </c>
      <c r="B24" s="151"/>
      <c r="C24" s="151"/>
      <c r="D24" s="151"/>
      <c r="E24" s="151"/>
      <c r="F24" s="151"/>
      <c r="G24" s="151"/>
      <c r="H24" s="151"/>
      <c r="I24" s="117">
        <v>19</v>
      </c>
      <c r="J24" s="130"/>
      <c r="K24" s="130"/>
    </row>
    <row r="25" spans="1:11" ht="30" customHeight="1">
      <c r="A25" s="161" t="s">
        <v>304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2018-07-27T07:41:49Z</cp:lastPrinted>
  <dcterms:created xsi:type="dcterms:W3CDTF">2008-10-17T11:51:54Z</dcterms:created>
  <dcterms:modified xsi:type="dcterms:W3CDTF">2018-07-27T08:21:30Z</dcterms:modified>
  <cp:category/>
  <cp:version/>
  <cp:contentType/>
  <cp:contentStatus/>
  <cp:revision>53</cp:revision>
</cp:coreProperties>
</file>